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8976" tabRatio="896" firstSheet="2" activeTab="8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Лист1" sheetId="12" r:id="rId12"/>
    <sheet name="Кол-во женщин" sheetId="13" state="hidden" r:id="rId13"/>
  </sheets>
  <definedNames>
    <definedName name="_xlnm.Print_Area" localSheetId="4">'Бюджет'!$A$1:$J$52</definedName>
    <definedName name="_xlnm.Print_Area" localSheetId="2">'Бюджет и ком.прием'!$A$1:$J$52</definedName>
    <definedName name="_xlnm.Print_Area" localSheetId="0">'Вакансии бюджет'!$A$1:$S$110</definedName>
    <definedName name="_xlnm.Print_Area" localSheetId="1">'Вакансии ком.прием'!$A$1:$P$114</definedName>
    <definedName name="_xlnm.Print_Area" localSheetId="10">'Женщины'!$A$1:$J$53</definedName>
    <definedName name="_xlnm.Print_Area" localSheetId="8">'Инвалиды'!$A$1:$I$54</definedName>
    <definedName name="_xlnm.Print_Area" localSheetId="7">'Иностр.граждане'!$A$1:$I$56</definedName>
    <definedName name="_xlnm.Print_Area" localSheetId="3">'Ком.прием'!$A$1:$J$52</definedName>
    <definedName name="_xlnm.Print_Area" localSheetId="9">'Сироты'!$A$1:$I$54</definedName>
    <definedName name="_xlnm.Print_Area" localSheetId="5">'УГС'!$A$1:$D$164</definedName>
    <definedName name="_xlnm.Print_Area" localSheetId="6">'Целевой прием'!$A$1:$I$54</definedName>
  </definedNames>
  <calcPr fullCalcOnLoad="1"/>
</workbook>
</file>

<file path=xl/comments11.xml><?xml version="1.0" encoding="utf-8"?>
<comments xmlns="http://schemas.openxmlformats.org/spreadsheetml/2006/main">
  <authors>
    <author>Пискунова Ирина Васильевна</author>
    <author>ASUS</author>
  </authors>
  <commentList>
    <comment ref="E53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D45" authorId="1">
      <text>
        <r>
          <rPr>
            <b/>
            <sz val="9"/>
            <rFont val="Tahoma"/>
            <family val="2"/>
          </rPr>
          <t>1 Минобр. РЮО</t>
        </r>
      </text>
    </comment>
    <comment ref="D53" authorId="1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3.xml><?xml version="1.0" encoding="utf-8"?>
<comments xmlns="http://schemas.openxmlformats.org/spreadsheetml/2006/main">
  <authors>
    <author>Пискунова Ирина Васильевна</author>
    <author>ASUS</author>
  </authors>
  <commentList>
    <comment ref="J52" authorId="0">
      <text>
        <r>
          <rPr>
            <sz val="9"/>
            <rFont val="Tahoma"/>
            <family val="2"/>
          </rPr>
          <t xml:space="preserve">Минобр
</t>
        </r>
      </text>
    </comment>
    <comment ref="D52" authorId="1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rFont val="Tahoma"/>
            <family val="2"/>
          </rPr>
          <t>1 Минобр Грузия</t>
        </r>
      </text>
    </comment>
    <comment ref="E52" authorId="0">
      <text>
        <r>
          <rPr>
            <b/>
            <sz val="9"/>
            <rFont val="Tahoma"/>
            <family val="2"/>
          </rPr>
          <t>1 Минобр. Грузия
1 Минобр. РЮО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9"/>
            <rFont val="Tahoma"/>
            <family val="2"/>
          </rPr>
          <t>1 Минобр РЮО</t>
        </r>
      </text>
    </comment>
    <comment ref="D44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I14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Пискунова Ирина Васильевна</author>
    <author>ASUS</author>
  </authors>
  <commentList>
    <comment ref="J52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D52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1 Минобр. Южная Осетия</t>
        </r>
      </text>
    </comment>
    <comment ref="D44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E42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I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C52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ASUS</author>
  </authors>
  <commentList>
    <comment ref="E15" authorId="0">
      <text>
        <r>
          <rPr>
            <b/>
            <sz val="9"/>
            <rFont val="Tahoma"/>
            <family val="2"/>
          </rPr>
          <t>ком.прием, пер. с лингвистики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Пискунова Ирина Васильевна</author>
    <author>User</author>
    <author>ASUS</author>
    <author>Ira</author>
  </authors>
  <commentList>
    <comment ref="BK33" authorId="0">
      <text>
        <r>
          <rPr>
            <b/>
            <sz val="9"/>
            <rFont val="Tahoma"/>
            <family val="2"/>
          </rPr>
          <t>ком.прием</t>
        </r>
      </text>
    </comment>
    <comment ref="C56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rFont val="Tahoma"/>
            <family val="2"/>
          </rPr>
          <t>1 Минобр. Грузия</t>
        </r>
      </text>
    </comment>
    <comment ref="I56" authorId="0">
      <text>
        <r>
          <rPr>
            <b/>
            <sz val="9"/>
            <rFont val="Tahoma"/>
            <family val="2"/>
          </rPr>
          <t>2 Минобр. Ю.О. и Грузия</t>
        </r>
        <r>
          <rPr>
            <sz val="9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9"/>
            <rFont val="Tahoma"/>
            <family val="2"/>
          </rPr>
          <t xml:space="preserve">Узбекистан 1 ком.прием
</t>
        </r>
      </text>
    </comment>
    <comment ref="D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Литва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G3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2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 xml:space="preserve">2 Узбек. ном.прием
Иран, ком.прием
</t>
        </r>
      </text>
    </comment>
    <comment ref="F33" authorId="1">
      <text>
        <r>
          <rPr>
            <b/>
            <sz val="9"/>
            <rFont val="Tahoma"/>
            <family val="2"/>
          </rPr>
          <t xml:space="preserve">1 Иран
1 Франция
1 Турция
1 Эквадор
1 Узб
</t>
        </r>
      </text>
    </comment>
    <comment ref="G33" authorId="1">
      <text>
        <r>
          <rPr>
            <b/>
            <sz val="9"/>
            <rFont val="Tahoma"/>
            <family val="2"/>
          </rPr>
          <t>Узбекистан ком.прием</t>
        </r>
      </text>
    </comment>
    <comment ref="E34" authorId="2">
      <text>
        <r>
          <rPr>
            <b/>
            <sz val="9"/>
            <rFont val="Tahoma"/>
            <family val="2"/>
          </rPr>
          <t xml:space="preserve">1 Узбекист. ком.прием
</t>
        </r>
        <r>
          <rPr>
            <sz val="9"/>
            <rFont val="Tahoma"/>
            <family val="2"/>
          </rPr>
          <t xml:space="preserve">
</t>
        </r>
      </text>
    </comment>
    <comment ref="F34" authorId="2">
      <text>
        <r>
          <rPr>
            <b/>
            <sz val="9"/>
            <rFont val="Tahoma"/>
            <family val="2"/>
          </rPr>
          <t>2 Узбекист. ком.прием</t>
        </r>
      </text>
    </comment>
    <comment ref="G34" authorId="1">
      <text>
        <r>
          <rPr>
            <b/>
            <sz val="9"/>
            <rFont val="Tahoma"/>
            <family val="2"/>
          </rPr>
          <t>Туркменистан ком.прием</t>
        </r>
      </text>
    </comment>
    <comment ref="D35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F36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6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7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9"/>
            <rFont val="Tahoma"/>
            <family val="2"/>
          </rPr>
          <t>Узбекистан</t>
        </r>
        <r>
          <rPr>
            <sz val="9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E45" authorId="3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D52" authorId="0">
      <text>
        <r>
          <rPr>
            <b/>
            <sz val="9"/>
            <rFont val="Tahoma"/>
            <family val="2"/>
          </rPr>
          <t>Абхазия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F52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E25" authorId="3">
      <text>
        <r>
          <rPr>
            <b/>
            <sz val="9"/>
            <rFont val="Tahoma"/>
            <family val="2"/>
          </rPr>
          <t>Грузия Минобр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47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49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C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D33" authorId="1">
      <text>
        <r>
          <rPr>
            <b/>
            <sz val="9"/>
            <rFont val="Tahoma"/>
            <family val="2"/>
          </rPr>
          <t>ком.прием</t>
        </r>
      </text>
    </comment>
    <comment ref="AB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C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M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3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34" authorId="1">
      <text>
        <r>
          <rPr>
            <b/>
            <sz val="9"/>
            <rFont val="Tahoma"/>
            <family val="2"/>
          </rPr>
          <t>ком.прием</t>
        </r>
      </text>
    </comment>
    <comment ref="AM3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37" authorId="1">
      <text>
        <r>
          <rPr>
            <b/>
            <sz val="9"/>
            <rFont val="Tahoma"/>
            <family val="2"/>
          </rPr>
          <t>ком.прием</t>
        </r>
      </text>
    </comment>
    <comment ref="AN42" authorId="1">
      <text>
        <r>
          <rPr>
            <b/>
            <sz val="9"/>
            <rFont val="Tahoma"/>
            <family val="2"/>
          </rPr>
          <t>ком.прием</t>
        </r>
      </text>
    </comment>
    <comment ref="AQ25" authorId="3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BG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L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Q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V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L55" authorId="1">
      <text>
        <r>
          <rPr>
            <b/>
            <sz val="9"/>
            <rFont val="Tahoma"/>
            <family val="2"/>
          </rPr>
          <t>ком.прием</t>
        </r>
      </text>
    </comment>
    <comment ref="C36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C14" authorId="3">
      <text>
        <r>
          <rPr>
            <b/>
            <sz val="9"/>
            <rFont val="Tahoma"/>
            <family val="2"/>
          </rPr>
          <t>РЮО Минобр</t>
        </r>
        <r>
          <rPr>
            <sz val="9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M3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Z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 xml:space="preserve">Абхазия, ком.прием
Южная Осетия, ком.прием
Белоруссия, ком.прием
</t>
        </r>
      </text>
    </comment>
    <comment ref="C33" authorId="2">
      <text>
        <r>
          <rPr>
            <b/>
            <sz val="9"/>
            <rFont val="Tahoma"/>
            <family val="2"/>
          </rPr>
          <t>Эквадор ком.прием
3 Таджикистан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C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S33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E33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Пискунова Ирина Васильевна</author>
    <author>ASUS</author>
  </authors>
  <commentList>
    <comment ref="E46" authorId="0">
      <text>
        <r>
          <rPr>
            <b/>
            <sz val="9"/>
            <rFont val="Tahoma"/>
            <family val="2"/>
          </rPr>
          <t>1 ком.прием
соматика</t>
        </r>
        <r>
          <rPr>
            <sz val="9"/>
            <rFont val="Tahoma"/>
            <family val="2"/>
          </rPr>
          <t xml:space="preserve">
</t>
        </r>
      </text>
    </comment>
    <comment ref="E54" authorId="1">
      <text>
        <r>
          <rPr>
            <b/>
            <sz val="9"/>
            <rFont val="Tahoma"/>
            <family val="2"/>
          </rPr>
          <t>1 ком.прием</t>
        </r>
      </text>
    </comment>
    <comment ref="E10" authorId="1">
      <text>
        <r>
          <rPr>
            <b/>
            <sz val="9"/>
            <rFont val="Tahoma"/>
            <family val="2"/>
          </rPr>
          <t>ком.прием
по зрению</t>
        </r>
        <r>
          <rPr>
            <sz val="9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2" authorId="1">
      <text>
        <r>
          <rPr>
            <b/>
            <sz val="9"/>
            <rFont val="Tahoma"/>
            <family val="2"/>
          </rPr>
          <t>по зрению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9"/>
            <rFont val="Tahoma"/>
            <family val="2"/>
          </rPr>
          <t>ОДА
соматика
соматика</t>
        </r>
      </text>
    </comment>
    <comment ref="F13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16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F19" authorId="1">
      <text>
        <r>
          <rPr>
            <b/>
            <sz val="9"/>
            <rFont val="Tahoma"/>
            <family val="2"/>
          </rPr>
          <t>ОДА колясочник</t>
        </r>
        <r>
          <rPr>
            <sz val="9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3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rFont val="Tahoma"/>
            <family val="2"/>
          </rPr>
          <t>ОДА, соматика</t>
        </r>
        <r>
          <rPr>
            <sz val="9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F2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7" authorId="1">
      <text>
        <r>
          <rPr>
            <b/>
            <sz val="9"/>
            <rFont val="Tahoma"/>
            <family val="2"/>
          </rPr>
          <t>по зрению</t>
        </r>
        <r>
          <rPr>
            <sz val="9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9"/>
            <rFont val="Tahoma"/>
            <family val="2"/>
          </rPr>
          <t>ОДА
соматика</t>
        </r>
        <r>
          <rPr>
            <sz val="9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9"/>
            <rFont val="Tahoma"/>
            <family val="2"/>
          </rPr>
          <t>ОДА ДЦП</t>
        </r>
        <r>
          <rPr>
            <sz val="9"/>
            <rFont val="Tahoma"/>
            <family val="2"/>
          </rPr>
          <t xml:space="preserve">
</t>
        </r>
      </text>
    </comment>
    <comment ref="D2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8" authorId="1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rFont val="Tahoma"/>
            <family val="2"/>
          </rPr>
          <t>по зрению
ОДА</t>
        </r>
        <r>
          <rPr>
            <sz val="9"/>
            <rFont val="Tahoma"/>
            <family val="2"/>
          </rPr>
          <t xml:space="preserve">
</t>
        </r>
      </text>
    </comment>
    <comment ref="E30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30" authorId="1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3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41" authorId="1">
      <text>
        <r>
          <rPr>
            <b/>
            <sz val="9"/>
            <rFont val="Tahoma"/>
            <family val="2"/>
          </rPr>
          <t>соматика
соматика</t>
        </r>
        <r>
          <rPr>
            <sz val="9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44" authorId="1">
      <text>
        <r>
          <rPr>
            <b/>
            <sz val="9"/>
            <rFont val="Tahoma"/>
            <family val="2"/>
          </rPr>
          <t>соматика</t>
        </r>
      </text>
    </comment>
    <comment ref="E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52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9"/>
            <rFont val="Tahoma"/>
            <family val="2"/>
          </rPr>
          <t>реб-инв
соматика</t>
        </r>
        <r>
          <rPr>
            <sz val="9"/>
            <rFont val="Tahoma"/>
            <family val="2"/>
          </rPr>
          <t xml:space="preserve">
</t>
        </r>
      </text>
    </comment>
    <comment ref="C52" authorId="1">
      <text>
        <r>
          <rPr>
            <b/>
            <sz val="9"/>
            <rFont val="Tahoma"/>
            <family val="2"/>
          </rPr>
          <t>Мурадов - нет справки</t>
        </r>
        <r>
          <rPr>
            <sz val="9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общее заболевание
соматика</t>
        </r>
      </text>
    </comment>
    <comment ref="C32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rFont val="Tahoma"/>
            <family val="2"/>
          </rPr>
          <t>соматика</t>
        </r>
      </text>
    </comment>
    <comment ref="C10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по зрению
ода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соматика</t>
        </r>
      </text>
    </comment>
    <comment ref="C48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соматика</t>
        </r>
      </text>
    </comment>
    <comment ref="F34" authorId="0">
      <text>
        <r>
          <rPr>
            <b/>
            <sz val="9"/>
            <rFont val="Tahoma"/>
            <family val="2"/>
          </rPr>
          <t>соматика
соматика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<sst xmlns="http://schemas.openxmlformats.org/spreadsheetml/2006/main" count="1123" uniqueCount="320">
  <si>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</si>
  <si>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</si>
  <si>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</si>
  <si>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</si>
  <si>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</si>
  <si>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</si>
  <si>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</si>
  <si>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</si>
  <si>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</si>
  <si>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</si>
  <si>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</si>
  <si>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</si>
  <si>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</si>
  <si>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</si>
  <si>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</si>
  <si>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</si>
  <si>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</si>
  <si>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</si>
  <si>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</si>
  <si>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</si>
  <si>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</si>
  <si>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</si>
  <si>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</si>
  <si>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</si>
  <si>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</si>
  <si>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</si>
  <si>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</si>
  <si>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</si>
  <si>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</si>
  <si>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</si>
  <si>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</si>
  <si>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</si>
  <si>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</si>
  <si>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</si>
  <si>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</si>
  <si>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</si>
  <si>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</si>
  <si>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</si>
  <si>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</si>
  <si>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</si>
  <si>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</si>
  <si>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</si>
  <si>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</si>
  <si>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</si>
  <si>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</si>
  <si>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</si>
  <si>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</si>
  <si>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</si>
  <si>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</si>
  <si>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</si>
  <si>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</si>
  <si>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</si>
  <si>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</si>
  <si>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</si>
  <si>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</si>
  <si>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</si>
  <si>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</si>
  <si>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</si>
  <si>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</si>
  <si>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</si>
  <si>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</si>
  <si>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</si>
  <si>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</si>
  <si>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</si>
  <si>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</si>
  <si>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</si>
  <si>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</si>
  <si>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</si>
  <si>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</si>
  <si>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</si>
  <si>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</si>
  <si>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</si>
  <si>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</si>
  <si>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</si>
  <si>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</si>
  <si>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</si>
  <si>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</si>
  <si>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</si>
  <si>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</si>
  <si>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</si>
  <si>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</si>
  <si>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</si>
  <si>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</si>
  <si>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</si>
  <si>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</si>
  <si>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</si>
  <si>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</si>
  <si>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</si>
  <si>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</si>
  <si>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</si>
  <si>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</si>
  <si>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</si>
  <si>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</si>
  <si>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</si>
  <si>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</si>
  <si>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</si>
  <si>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</si>
  <si>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</si>
  <si>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</si>
  <si>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</si>
  <si>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"Изобразительное искусство"</t>
  </si>
  <si>
    <t>профиль "Физическая культура"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</si>
  <si>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</si>
  <si>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</si>
  <si>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</si>
  <si>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</si>
  <si>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</si>
  <si>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</si>
  <si>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</si>
  <si>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</si>
  <si>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</si>
  <si>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</si>
  <si>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</si>
  <si>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</si>
  <si>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</si>
  <si>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</si>
  <si>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</si>
  <si>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</si>
  <si>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</si>
  <si>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</si>
  <si>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</si>
  <si>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</si>
  <si>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</si>
  <si>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</si>
  <si>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</si>
  <si>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</si>
  <si>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</si>
  <si>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</si>
  <si>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</si>
  <si>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</si>
  <si>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</si>
  <si>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</si>
  <si>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</si>
  <si>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</si>
  <si>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Узбекистан</t>
  </si>
  <si>
    <t>Туркменистан</t>
  </si>
  <si>
    <t>Грузия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</si>
  <si>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</si>
  <si>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</si>
  <si>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</si>
  <si>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</si>
  <si>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</si>
  <si>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</si>
  <si>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</si>
  <si>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</si>
  <si>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</si>
  <si>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</si>
  <si>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</si>
  <si>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</si>
  <si>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</si>
  <si>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</si>
  <si>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</si>
  <si>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</si>
  <si>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</si>
  <si>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</si>
  <si>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</si>
  <si>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</si>
  <si>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</si>
  <si>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</si>
  <si>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</si>
  <si>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</si>
  <si>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</si>
  <si>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</si>
  <si>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</si>
  <si>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</si>
  <si>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</si>
  <si>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</si>
  <si>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</si>
  <si>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</si>
  <si>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</si>
  <si>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</si>
  <si>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зачисление</t>
  </si>
  <si>
    <t>зачислено</t>
  </si>
  <si>
    <t>Экономики и управления</t>
  </si>
  <si>
    <t>зачисление в 2019 году</t>
  </si>
  <si>
    <t xml:space="preserve">44.03.03 Специальное (дефектологическое) образование (профиль "Дефектология") </t>
  </si>
  <si>
    <t>40.05.02 Правоохранительная деятельность (специалитет)</t>
  </si>
  <si>
    <r>
      <t>40.05.02 Правоохранительная деятельность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</si>
  <si>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профили "История. Обществознание"</t>
  </si>
  <si>
    <t>профили "Математика. Информатика"</t>
  </si>
  <si>
    <r>
      <t xml:space="preserve">40.05.02 Правоохранительная деятельность </t>
    </r>
    <r>
      <rPr>
        <sz val="12"/>
        <color indexed="10"/>
        <rFont val="Arial"/>
        <family val="2"/>
      </rPr>
      <t>(специалитет</t>
    </r>
    <r>
      <rPr>
        <sz val="12"/>
        <rFont val="Arial"/>
        <family val="2"/>
      </rPr>
      <t>)</t>
    </r>
  </si>
  <si>
    <t>профиль "Дошкольное образование"</t>
  </si>
  <si>
    <t xml:space="preserve">Контингент  студентов  очной формы обучения, обучающихся по целевому приему </t>
  </si>
  <si>
    <t>минобр</t>
  </si>
  <si>
    <t xml:space="preserve">профиль "Дошкольное образование" </t>
  </si>
  <si>
    <t>Турция</t>
  </si>
  <si>
    <t>профиль "Физика конденсированного состояния"</t>
  </si>
  <si>
    <t>профиль "Геофизика и геоинформатика"</t>
  </si>
  <si>
    <t>профиль "Конструирование швейных изделий"</t>
  </si>
  <si>
    <t>профиль "Проектное управление бизнесом"</t>
  </si>
  <si>
    <t>профиль "Финансовый менеджмент"</t>
  </si>
  <si>
    <t>профиль "Маркетинг"</t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</si>
  <si>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</si>
  <si>
    <t>специализация "Экономико-правовое обеспечение экономической безопасности"</t>
  </si>
  <si>
    <r>
      <t>43.03.02 Туризм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</si>
  <si>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"Технология и организация туроператорских и турагентских услуг"</t>
  </si>
  <si>
    <t>с двумя профилями "Математика. Информатика"</t>
  </si>
  <si>
    <t>профиль "Спортивная тренировка"</t>
  </si>
  <si>
    <t>специализация "Станковая живопись"</t>
  </si>
  <si>
    <t>профиль "Бухгалтерский учет, анализ и аудит"</t>
  </si>
  <si>
    <t>профиль "Налоги и налогообложение"</t>
  </si>
  <si>
    <t>профиль "Региональная политика и территориальное проектирование"</t>
  </si>
  <si>
    <t>38.03.01 Экономика (бакалавриат), всего:</t>
  </si>
  <si>
    <t>профиль "Программирование, анализ данных и математическое моделирование"</t>
  </si>
  <si>
    <t>профиль "Практическая психология и образовательные технологии"</t>
  </si>
  <si>
    <t>зачисление в 2020 году</t>
  </si>
  <si>
    <t>42.03.01 Реклама и связи с общественностью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</si>
  <si>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</si>
  <si>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54.03.01 Дизайн</t>
  </si>
  <si>
    <r>
      <t>54.03.01 Дизайн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</si>
  <si>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Медицинский</t>
  </si>
  <si>
    <t>Математики и компьютерных наук</t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</si>
  <si>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всего:</t>
    </r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</si>
  <si>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</si>
  <si>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44.03.03 Специальное (дефектологическое) образование (профиль "Специальная педагогика и психология") </t>
  </si>
  <si>
    <t>Франция</t>
  </si>
  <si>
    <t>Эквадор</t>
  </si>
  <si>
    <t>Иран</t>
  </si>
  <si>
    <t>Литва</t>
  </si>
  <si>
    <r>
      <t xml:space="preserve">45.03.01 Филология </t>
    </r>
    <r>
      <rPr>
        <sz val="12"/>
        <color indexed="12"/>
        <rFont val="Arial"/>
        <family val="2"/>
      </rPr>
      <t>(бакалавриат</t>
    </r>
    <r>
      <rPr>
        <sz val="12"/>
        <rFont val="Arial"/>
        <family val="2"/>
      </rPr>
      <t>), всего:</t>
    </r>
  </si>
  <si>
    <t>с двумя профилями "История. Обществознание"</t>
  </si>
  <si>
    <t>с двумя профилями "Физика. Математика"</t>
  </si>
  <si>
    <t>54.00.00 Изобразительное и прикладные виды искусств</t>
  </si>
  <si>
    <t>46.03.01 История</t>
  </si>
  <si>
    <t>06.03.01 Биология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</si>
  <si>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</si>
  <si>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зачисление в 2021 году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</si>
  <si>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</si>
  <si>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Абхазия</t>
  </si>
  <si>
    <t>профиль "Химия"</t>
  </si>
  <si>
    <t>профиль "Психология"</t>
  </si>
  <si>
    <t>профиль "Государственное и муниципальное управление"</t>
  </si>
  <si>
    <t>профиль "Социология"</t>
  </si>
  <si>
    <t>профиль "Юриспруденция"</t>
  </si>
  <si>
    <t>профиль "Журналистика"</t>
  </si>
  <si>
    <t>профиль "Реклама и связи с общественностью"</t>
  </si>
  <si>
    <t>профиль "История"</t>
  </si>
  <si>
    <t>профиль "Дизайн костюма"</t>
  </si>
  <si>
    <t>профиль "Востоковедение и африканистика"</t>
  </si>
  <si>
    <t>44.03.05 Педагогическое образование (с двумя профилями подготовки) (бакалавриат), всего</t>
  </si>
  <si>
    <t>зачисление в 2022 году</t>
  </si>
  <si>
    <t>с двумя профилями "Осетинский язык и литература. Русский язык"</t>
  </si>
  <si>
    <t>с двумя профилями "Дошкольное образование. Английский язык"</t>
  </si>
  <si>
    <t>43.03.02 Туризм</t>
  </si>
  <si>
    <t>38.03.01 Экономика</t>
  </si>
  <si>
    <t>38.05.01 Экономическая безопасность (специалитет)</t>
  </si>
  <si>
    <t>44.03.03 Специальное (дефектологическое) образование</t>
  </si>
  <si>
    <t>44.03.01 Педагогическое образование (профиль "Начальное образование")</t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</si>
  <si>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</si>
  <si>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"Дошкольное образование. Английский язык"</t>
  </si>
  <si>
    <t>в а/о на 1 курсе</t>
  </si>
  <si>
    <t>профиль "Начальное образование"</t>
  </si>
  <si>
    <t>профили "Экономика и финансы", "Бухгалтерский учет, анализ и аудит", "Налоги и налогообложение"</t>
  </si>
  <si>
    <t>с двумя профилями "Биология. Химия"</t>
  </si>
  <si>
    <r>
      <t xml:space="preserve">01.03.01 Математика </t>
    </r>
    <r>
      <rPr>
        <sz val="12"/>
        <color indexed="12"/>
        <rFont val="Arial"/>
        <family val="2"/>
      </rPr>
      <t>(бакалавриат)</t>
    </r>
  </si>
  <si>
    <r>
      <t>03.03.02 Физика</t>
    </r>
    <r>
      <rPr>
        <sz val="12"/>
        <color indexed="12"/>
        <rFont val="Arial"/>
        <family val="2"/>
      </rPr>
      <t xml:space="preserve"> (бакалавриат)</t>
    </r>
  </si>
  <si>
    <t>зачислено по квоте</t>
  </si>
  <si>
    <t>профиль "Теория и практика межкультурной коммуникации" (англ)</t>
  </si>
  <si>
    <t>профиль "Теория и практика межкультурной коммуникации" (нем)</t>
  </si>
  <si>
    <t>профиль "Теория и практика межкультурной коммуникации" (франц)</t>
  </si>
  <si>
    <t>44.03.01 Педагогическое образование (профиль "Физическая культура")</t>
  </si>
  <si>
    <t>зачисление в 2023 году</t>
  </si>
  <si>
    <t>6 курс</t>
  </si>
  <si>
    <t>Кол-во вакантных бюджетных    мест на               6 курсе</t>
  </si>
  <si>
    <t>Кол-во вакантных мест (договор) на 1 курсе</t>
  </si>
  <si>
    <t>Кол-во вакантных мест (договор) на 2курсе</t>
  </si>
  <si>
    <t>Кол-во вакантных мест (договор) на 3 курсе</t>
  </si>
  <si>
    <t>Кол-во вакантных мест (договор) на 4 курсе</t>
  </si>
  <si>
    <t>Кол-во вакантных мест (договор) на 5 курсе</t>
  </si>
  <si>
    <t>Кол-во вакантных мест (договор) на 6 курсе</t>
  </si>
  <si>
    <t>зачисление-2023</t>
  </si>
  <si>
    <t>с двумя профилями "Начальное образование. Дополнительное образование"</t>
  </si>
  <si>
    <t>профиль "Изобразительное искусство (живопись, графика, скульптура)"</t>
  </si>
  <si>
    <t xml:space="preserve">44.03.01 Педагогическое образование (профиль "Изобразительное искусство (живопись, графика, скульптура") </t>
  </si>
  <si>
    <t>профиль "Изобразительное искусство (живопись, графика, скульптура"</t>
  </si>
  <si>
    <t>профили "Осетинский язык и литература. Иностранный язык (английский)"</t>
  </si>
  <si>
    <t>профили "Осетинский язык и литература. Русский язык"</t>
  </si>
  <si>
    <t>профили "Иностранный язык (английский). Русский язык как иностранный")</t>
  </si>
  <si>
    <t>профили "Начальное образование. Дополнительное образование"</t>
  </si>
  <si>
    <t>профили "Биология. Химия"</t>
  </si>
  <si>
    <t>профили "Физика. Математика"</t>
  </si>
  <si>
    <t>44.03.05 Педагогическое образование (с двумя профилями подготовки), профили "Осетинский язык и литература. Иностранный язык"</t>
  </si>
  <si>
    <t>44.03.05 Педагогическое образование (с двумя профилями подготовки), профили "Осетинский язык и литература. Русский язык"</t>
  </si>
  <si>
    <t>44.03.05 Педагогическое образование (с двумя профилями подготовки), профили "История. Обществознание"</t>
  </si>
  <si>
    <t>44.03.05 Педагогическое образование (с двумя профилями подготовки), профили "Иностранный язык (английский). Русский язык как иностранный"</t>
  </si>
  <si>
    <t>44.03.05 Педагогическое образование (с двумя профилями подготовки), профили "Начальное образование. Дополнительное образование"</t>
  </si>
  <si>
    <t>44.03.05 Педагогическое образование (с двумя профилями подготовки), профили "Дошкольное образование. Английский язык"</t>
  </si>
  <si>
    <t>44.03.01 Педагогическое образование ("Дошкольное образование")</t>
  </si>
  <si>
    <t>44.03.05 Педагогическое образование (с двумя профилями подготовки), профили "Биология. Химия"</t>
  </si>
  <si>
    <t>44.03.05 Педагогическое образование (с двумя профилями подготовки), профили "Физика. Математика"</t>
  </si>
  <si>
    <t>44.03.05 Педагогическое образование (с двумя профилями подготовки), профили "Математика. Информатика"</t>
  </si>
  <si>
    <t>профиль "Кибербезопасность"</t>
  </si>
  <si>
    <t>профиль "Экспертная деятельность в экологии"</t>
  </si>
  <si>
    <t>профиль "Биоэкология"</t>
  </si>
  <si>
    <t>профиль "Информатика и вычислительная техника"</t>
  </si>
  <si>
    <t>профиль "Технология продуктов питания из растительного сырья"</t>
  </si>
  <si>
    <t>профиль "Технология хлеба, кондитерских и макаронных изделий"</t>
  </si>
  <si>
    <t>профиль "Технология бродильных производств и виноделие"</t>
  </si>
  <si>
    <t>профиль "Экономика и финансы"</t>
  </si>
  <si>
    <t>Специализация "Обеспечение экономической безопасности государства и бизнеса"</t>
  </si>
  <si>
    <t>специализация "Административная деятельность"</t>
  </si>
  <si>
    <t>Специализация "Оперативно-розыскная деятельность"</t>
  </si>
  <si>
    <t>профиль "Специальная педагогика и психология"</t>
  </si>
  <si>
    <t>с двумя профилями "Осетинский язык и литература. Иностранный язык"</t>
  </si>
  <si>
    <t>с двумя профилями "Иностранный язык (английский). Русский язык как иностранный")</t>
  </si>
  <si>
    <t xml:space="preserve">профиль "Изобразительное искусство (живопись, графика, скульптура" </t>
  </si>
  <si>
    <t>вып</t>
  </si>
  <si>
    <t>Физической культуры и спорта</t>
  </si>
  <si>
    <t>Белоруссия</t>
  </si>
  <si>
    <t>Синим выделены перераспределенные вакантные бюджетные места для СВО</t>
  </si>
  <si>
    <t xml:space="preserve">СВЕДЕНИЯ  О КОЛИЧЕСТВЕ БЮДЖЕТНЫХ МЕСТ  по  ОЧНОЙ ФОРМЕ ОБУЧЕНИЯ    на  01.04.2024 г. </t>
  </si>
  <si>
    <t>СВЕДЕНИЯ  О КОЛИЧЕСТВЕ МЕСТ с ОПЛАТОЙ ОБУЧЕНИЯ  по  ОЧНОЙ ФОРМЕ ОБУЧЕНИЯ    на  01.04.2024 г.</t>
  </si>
  <si>
    <t>Контингент студентов ОЧНОЙ ФОРМЫ ОБУЧЕНИЯ (бюджет + ком.прием) на 01.04.2024 г.</t>
  </si>
  <si>
    <t>Контингент  студентов ОЧНОЙ ФОРМЫ ОБУЧЕНИЯ (ком.прием) на 01.04.2024 г.</t>
  </si>
  <si>
    <t>Контингент  студентов  ОЧНОЙ ФОРМЫ ОБУЧЕНИЯ (бюджет) на 01.04.2024 г.</t>
  </si>
  <si>
    <t>на   01.04.2024 г.</t>
  </si>
  <si>
    <t>Контингент  студентов  очной формы обучения из числа иностранных граждан                    на 01.04.2024 г.</t>
  </si>
  <si>
    <t>на  01.04.2024 г.</t>
  </si>
  <si>
    <t>Таджикистан</t>
  </si>
  <si>
    <t xml:space="preserve">Таджикистан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</si>
</sst>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94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b/>
      <sz val="10"/>
      <color indexed="13"/>
      <name val="Arial Cyr"/>
      <family val="0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  <font>
      <b/>
      <sz val="10"/>
      <color rgb="FFFFFF00"/>
      <name val="Arial Cyr"/>
      <family val="0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7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9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0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81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81" fillId="8" borderId="2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 wrapText="1"/>
    </xf>
    <xf numFmtId="0" fontId="83" fillId="13" borderId="11" xfId="0" applyFont="1" applyFill="1" applyBorder="1" applyAlignment="1">
      <alignment horizontal="center" vertical="center"/>
    </xf>
    <xf numFmtId="0" fontId="83" fillId="13" borderId="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83" fillId="0" borderId="23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37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83" fillId="13" borderId="17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83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8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38" borderId="31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83" fillId="13" borderId="13" xfId="0" applyFont="1" applyFill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83" fillId="13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83" fillId="13" borderId="3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11" xfId="53" applyFont="1" applyBorder="1" applyAlignment="1">
      <alignment vertical="center" wrapText="1"/>
      <protection/>
    </xf>
    <xf numFmtId="0" fontId="83" fillId="0" borderId="13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right" wrapText="1"/>
    </xf>
    <xf numFmtId="0" fontId="79" fillId="0" borderId="11" xfId="53" applyFont="1" applyBorder="1" applyAlignment="1">
      <alignment horizontal="right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/>
    </xf>
    <xf numFmtId="0" fontId="83" fillId="0" borderId="3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8" borderId="4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11" xfId="53" applyFont="1" applyFill="1" applyBorder="1" applyAlignment="1">
      <alignment vertical="center" wrapText="1"/>
      <protection/>
    </xf>
    <xf numFmtId="0" fontId="8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37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83" fillId="13" borderId="23" xfId="0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right" wrapText="1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88" fillId="0" borderId="36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7" borderId="49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4" fillId="10" borderId="11" xfId="0" applyFont="1" applyFill="1" applyBorder="1" applyAlignment="1">
      <alignment horizontal="left" vertical="center" wrapText="1"/>
    </xf>
    <xf numFmtId="0" fontId="14" fillId="10" borderId="5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4" fillId="7" borderId="12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89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8" borderId="36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4" fillId="8" borderId="23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8" borderId="28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89" fillId="0" borderId="3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8" fillId="0" borderId="36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8" borderId="36" xfId="0" applyFont="1" applyFill="1" applyBorder="1" applyAlignment="1">
      <alignment horizontal="center" vertical="center"/>
    </xf>
    <xf numFmtId="0" fontId="88" fillId="8" borderId="47" xfId="0" applyFont="1" applyFill="1" applyBorder="1" applyAlignment="1">
      <alignment horizontal="center" vertical="center"/>
    </xf>
    <xf numFmtId="0" fontId="88" fillId="8" borderId="11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53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/>
    </xf>
    <xf numFmtId="0" fontId="18" fillId="8" borderId="52" xfId="0" applyFont="1" applyFill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47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5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88" fillId="8" borderId="2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8" fillId="8" borderId="28" xfId="0" applyFont="1" applyFill="1" applyBorder="1" applyAlignment="1">
      <alignment horizontal="center" vertical="center"/>
    </xf>
    <xf numFmtId="0" fontId="88" fillId="8" borderId="31" xfId="0" applyFont="1" applyFill="1" applyBorder="1" applyAlignment="1">
      <alignment horizontal="center" vertical="center"/>
    </xf>
    <xf numFmtId="0" fontId="88" fillId="8" borderId="53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/>
    </xf>
    <xf numFmtId="0" fontId="0" fillId="8" borderId="11" xfId="0" applyFont="1" applyFill="1" applyBorder="1" applyAlignment="1">
      <alignment vertical="center"/>
    </xf>
    <xf numFmtId="0" fontId="88" fillId="8" borderId="52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/>
    </xf>
    <xf numFmtId="0" fontId="88" fillId="8" borderId="0" xfId="0" applyFont="1" applyFill="1" applyAlignment="1">
      <alignment horizontal="center" vertical="center"/>
    </xf>
    <xf numFmtId="0" fontId="0" fillId="8" borderId="54" xfId="0" applyFont="1" applyFill="1" applyBorder="1" applyAlignment="1">
      <alignment/>
    </xf>
    <xf numFmtId="0" fontId="88" fillId="8" borderId="56" xfId="0" applyFont="1" applyFill="1" applyBorder="1" applyAlignment="1">
      <alignment horizontal="center" vertical="center"/>
    </xf>
    <xf numFmtId="0" fontId="89" fillId="8" borderId="11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88" fillId="0" borderId="29" xfId="0" applyFont="1" applyBorder="1" applyAlignment="1">
      <alignment horizontal="center" vertical="center"/>
    </xf>
    <xf numFmtId="0" fontId="88" fillId="0" borderId="53" xfId="0" applyFont="1" applyBorder="1" applyAlignment="1">
      <alignment horizontal="center" vertical="center"/>
    </xf>
    <xf numFmtId="0" fontId="0" fillId="8" borderId="36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8" borderId="58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81" fillId="0" borderId="11" xfId="0" applyFont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5" fillId="9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0" fillId="42" borderId="56" xfId="0" applyFont="1" applyFill="1" applyBorder="1" applyAlignment="1">
      <alignment horizontal="center" vertical="center" wrapText="1"/>
    </xf>
    <xf numFmtId="0" fontId="90" fillId="42" borderId="5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1" fillId="42" borderId="56" xfId="0" applyFont="1" applyFill="1" applyBorder="1" applyAlignment="1">
      <alignment horizontal="center" vertical="center" wrapText="1"/>
    </xf>
    <xf numFmtId="0" fontId="91" fillId="42" borderId="5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0" fillId="0" borderId="76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14" fillId="0" borderId="6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0"/>
  <sheetViews>
    <sheetView zoomScale="85" zoomScaleNormal="85" zoomScaleSheetLayoutView="85" workbookViewId="0" topLeftCell="A82">
      <selection activeCell="A92" sqref="A92"/>
    </sheetView>
  </sheetViews>
  <sheetFormatPr defaultColWidth="9.00390625" defaultRowHeight="12.75"/>
  <cols>
    <col min="1" max="1" width="86.50390625" style="38" customWidth="1"/>
    <col min="2" max="2" width="7.50390625" style="55" customWidth="1"/>
    <col min="3" max="3" width="7.50390625" style="47" customWidth="1"/>
    <col min="4" max="4" width="12.00390625" style="113" customWidth="1"/>
    <col min="5" max="6" width="7.50390625" style="47" customWidth="1"/>
    <col min="7" max="7" width="12.00390625" style="113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3" customWidth="1"/>
    <col min="14" max="15" width="7.50390625" style="47" customWidth="1"/>
    <col min="16" max="16" width="13.625" style="114" customWidth="1"/>
    <col min="17" max="18" width="7.50390625" style="47" customWidth="1"/>
    <col min="19" max="19" width="13.625" style="114" customWidth="1"/>
  </cols>
  <sheetData>
    <row r="1" spans="1:19" ht="26.25" customHeight="1">
      <c r="A1" s="406" t="s">
        <v>310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6.5" customHeight="1">
      <c r="A2" s="405" t="s">
        <v>124</v>
      </c>
      <c r="B2" s="402" t="s">
        <v>79</v>
      </c>
      <c r="C2" s="402"/>
      <c r="D2" s="403" t="s">
        <v>143</v>
      </c>
      <c r="E2" s="402" t="s">
        <v>80</v>
      </c>
      <c r="F2" s="402"/>
      <c r="G2" s="403" t="s">
        <v>144</v>
      </c>
      <c r="H2" s="402" t="s">
        <v>81</v>
      </c>
      <c r="I2" s="402"/>
      <c r="J2" s="403" t="s">
        <v>145</v>
      </c>
      <c r="K2" s="402" t="s">
        <v>82</v>
      </c>
      <c r="L2" s="402"/>
      <c r="M2" s="403" t="s">
        <v>146</v>
      </c>
      <c r="N2" s="402" t="s">
        <v>83</v>
      </c>
      <c r="O2" s="402"/>
      <c r="P2" s="403" t="s">
        <v>147</v>
      </c>
      <c r="Q2" s="402" t="s">
        <v>262</v>
      </c>
      <c r="R2" s="402"/>
      <c r="S2" s="403" t="s">
        <v>263</v>
      </c>
    </row>
    <row r="3" spans="1:19" ht="35.25" customHeight="1">
      <c r="A3" s="405"/>
      <c r="B3" s="404" t="s">
        <v>261</v>
      </c>
      <c r="C3" s="404"/>
      <c r="D3" s="403"/>
      <c r="E3" s="404" t="s">
        <v>240</v>
      </c>
      <c r="F3" s="404"/>
      <c r="G3" s="403"/>
      <c r="H3" s="404" t="s">
        <v>226</v>
      </c>
      <c r="I3" s="404"/>
      <c r="J3" s="403"/>
      <c r="K3" s="404" t="s">
        <v>205</v>
      </c>
      <c r="L3" s="404"/>
      <c r="M3" s="403"/>
      <c r="N3" s="404" t="s">
        <v>174</v>
      </c>
      <c r="O3" s="404"/>
      <c r="P3" s="403"/>
      <c r="Q3" s="404" t="s">
        <v>162</v>
      </c>
      <c r="R3" s="404"/>
      <c r="S3" s="403"/>
    </row>
    <row r="4" spans="1:19" ht="33.75" customHeight="1">
      <c r="A4" s="405"/>
      <c r="B4" s="26" t="s">
        <v>18</v>
      </c>
      <c r="C4" s="35" t="s">
        <v>20</v>
      </c>
      <c r="D4" s="403"/>
      <c r="E4" s="35" t="s">
        <v>18</v>
      </c>
      <c r="F4" s="35" t="s">
        <v>20</v>
      </c>
      <c r="G4" s="403"/>
      <c r="H4" s="35" t="s">
        <v>18</v>
      </c>
      <c r="I4" s="35" t="s">
        <v>20</v>
      </c>
      <c r="J4" s="403"/>
      <c r="K4" s="35" t="s">
        <v>18</v>
      </c>
      <c r="L4" s="35" t="s">
        <v>20</v>
      </c>
      <c r="M4" s="403"/>
      <c r="N4" s="26" t="s">
        <v>18</v>
      </c>
      <c r="O4" s="36" t="s">
        <v>20</v>
      </c>
      <c r="P4" s="403"/>
      <c r="Q4" s="26" t="s">
        <v>18</v>
      </c>
      <c r="R4" s="36" t="s">
        <v>20</v>
      </c>
      <c r="S4" s="403"/>
    </row>
    <row r="5" spans="1:19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  <c r="Q5" s="43"/>
      <c r="R5" s="43"/>
      <c r="S5" s="44"/>
    </row>
    <row r="6" spans="1:19" s="3" customFormat="1" ht="15">
      <c r="A6" s="52" t="s">
        <v>84</v>
      </c>
      <c r="B6" s="264"/>
      <c r="C6" s="43">
        <f>Бюджет!C38</f>
        <v>0</v>
      </c>
      <c r="D6" s="111">
        <f>B6-C6</f>
        <v>0</v>
      </c>
      <c r="E6" s="264">
        <v>0</v>
      </c>
      <c r="F6" s="43">
        <f>Бюджет!D38</f>
        <v>0</v>
      </c>
      <c r="G6" s="111">
        <f>E6-F6</f>
        <v>0</v>
      </c>
      <c r="H6" s="264">
        <v>0</v>
      </c>
      <c r="I6" s="43">
        <f>Бюджет!E38</f>
        <v>0</v>
      </c>
      <c r="J6" s="111">
        <f>H6-I6</f>
        <v>0</v>
      </c>
      <c r="K6" s="264">
        <v>10</v>
      </c>
      <c r="L6" s="43">
        <f>Бюджет!F38</f>
        <v>8</v>
      </c>
      <c r="M6" s="111">
        <f>K6-L6</f>
        <v>2</v>
      </c>
      <c r="N6" s="43"/>
      <c r="O6" s="43"/>
      <c r="P6" s="43"/>
      <c r="Q6" s="43"/>
      <c r="R6" s="43"/>
      <c r="S6" s="43"/>
    </row>
    <row r="7" spans="1:19" s="3" customFormat="1" ht="15">
      <c r="A7" s="52" t="s">
        <v>85</v>
      </c>
      <c r="B7" s="264">
        <v>40</v>
      </c>
      <c r="C7" s="43">
        <f>Бюджет!C39</f>
        <v>40</v>
      </c>
      <c r="D7" s="111">
        <f>B7-C7</f>
        <v>0</v>
      </c>
      <c r="E7" s="264">
        <v>40</v>
      </c>
      <c r="F7" s="43">
        <f>Бюджет!D39</f>
        <v>39</v>
      </c>
      <c r="G7" s="111">
        <f>E7-F7</f>
        <v>1</v>
      </c>
      <c r="H7" s="264">
        <v>40</v>
      </c>
      <c r="I7" s="43">
        <f>Бюджет!E39</f>
        <v>33</v>
      </c>
      <c r="J7" s="399">
        <f>H7-I7-2</f>
        <v>5</v>
      </c>
      <c r="K7" s="264">
        <v>30</v>
      </c>
      <c r="L7" s="43">
        <f>Бюджет!F39</f>
        <v>28</v>
      </c>
      <c r="M7" s="111">
        <f>K7-L7</f>
        <v>2</v>
      </c>
      <c r="N7" s="43"/>
      <c r="O7" s="43"/>
      <c r="P7" s="43"/>
      <c r="Q7" s="43"/>
      <c r="R7" s="43"/>
      <c r="S7" s="43"/>
    </row>
    <row r="8" spans="1:19" s="3" customFormat="1" ht="15">
      <c r="A8" s="37"/>
      <c r="B8" s="43"/>
      <c r="C8" s="43"/>
      <c r="D8" s="111"/>
      <c r="E8" s="43"/>
      <c r="F8" s="43"/>
      <c r="G8" s="111"/>
      <c r="H8" s="43"/>
      <c r="I8" s="43"/>
      <c r="J8" s="111"/>
      <c r="K8" s="43"/>
      <c r="L8" s="43"/>
      <c r="M8" s="111"/>
      <c r="N8" s="43"/>
      <c r="O8" s="43"/>
      <c r="P8" s="43"/>
      <c r="Q8" s="43"/>
      <c r="R8" s="43"/>
      <c r="S8" s="43"/>
    </row>
    <row r="9" spans="1:19" s="3" customFormat="1" ht="15">
      <c r="A9" s="51" t="s">
        <v>34</v>
      </c>
      <c r="B9" s="43"/>
      <c r="C9" s="43"/>
      <c r="D9" s="111"/>
      <c r="E9" s="43"/>
      <c r="F9" s="43"/>
      <c r="G9" s="111"/>
      <c r="H9" s="43"/>
      <c r="I9" s="43"/>
      <c r="J9" s="111"/>
      <c r="K9" s="43"/>
      <c r="L9" s="43"/>
      <c r="M9" s="111"/>
      <c r="N9" s="43"/>
      <c r="O9" s="43"/>
      <c r="P9" s="43"/>
      <c r="Q9" s="43"/>
      <c r="R9" s="43"/>
      <c r="S9" s="43"/>
    </row>
    <row r="10" spans="1:19" s="3" customFormat="1" ht="15">
      <c r="A10" s="52" t="s">
        <v>86</v>
      </c>
      <c r="B10" s="264">
        <v>20</v>
      </c>
      <c r="C10" s="43">
        <f>Бюджет!C34</f>
        <v>17</v>
      </c>
      <c r="D10" s="111">
        <f>B10-C10</f>
        <v>3</v>
      </c>
      <c r="E10" s="264">
        <v>20</v>
      </c>
      <c r="F10" s="43">
        <f>Бюджет!D34</f>
        <v>17</v>
      </c>
      <c r="G10" s="111">
        <f>E10-F10</f>
        <v>3</v>
      </c>
      <c r="H10" s="264">
        <v>20</v>
      </c>
      <c r="I10" s="43">
        <f>Бюджет!E34</f>
        <v>16</v>
      </c>
      <c r="J10" s="111">
        <f>H10-I10</f>
        <v>4</v>
      </c>
      <c r="K10" s="264">
        <v>20</v>
      </c>
      <c r="L10" s="43">
        <f>Бюджет!F34</f>
        <v>18</v>
      </c>
      <c r="M10" s="111">
        <f>K10-L10</f>
        <v>2</v>
      </c>
      <c r="N10" s="43"/>
      <c r="O10" s="43"/>
      <c r="P10" s="43"/>
      <c r="Q10" s="43"/>
      <c r="R10" s="43"/>
      <c r="S10" s="43"/>
    </row>
    <row r="11" spans="1:19" s="3" customFormat="1" ht="15">
      <c r="A11" s="37"/>
      <c r="B11" s="43"/>
      <c r="C11" s="43"/>
      <c r="D11" s="111"/>
      <c r="E11" s="43"/>
      <c r="F11" s="43"/>
      <c r="G11" s="111"/>
      <c r="H11" s="43"/>
      <c r="I11" s="43"/>
      <c r="J11" s="111"/>
      <c r="K11" s="43"/>
      <c r="L11" s="43"/>
      <c r="M11" s="111"/>
      <c r="N11" s="43"/>
      <c r="O11" s="43"/>
      <c r="P11" s="43"/>
      <c r="Q11" s="43"/>
      <c r="R11" s="43"/>
      <c r="S11" s="43"/>
    </row>
    <row r="12" spans="1:19" ht="15">
      <c r="A12" s="51" t="s">
        <v>35</v>
      </c>
      <c r="B12" s="43"/>
      <c r="C12" s="45"/>
      <c r="D12" s="111"/>
      <c r="E12" s="43"/>
      <c r="F12" s="45"/>
      <c r="G12" s="111"/>
      <c r="H12" s="43"/>
      <c r="I12" s="45"/>
      <c r="J12" s="111"/>
      <c r="K12" s="43"/>
      <c r="L12" s="45"/>
      <c r="M12" s="111"/>
      <c r="N12" s="45"/>
      <c r="O12" s="45"/>
      <c r="P12" s="43"/>
      <c r="Q12" s="45"/>
      <c r="R12" s="45"/>
      <c r="S12" s="43"/>
    </row>
    <row r="13" spans="1:19" s="3" customFormat="1" ht="15">
      <c r="A13" s="52" t="s">
        <v>87</v>
      </c>
      <c r="B13" s="264">
        <v>18</v>
      </c>
      <c r="C13" s="43">
        <f>Бюджет!C29</f>
        <v>6</v>
      </c>
      <c r="D13" s="111">
        <f>B13-C13</f>
        <v>12</v>
      </c>
      <c r="E13" s="264">
        <v>15</v>
      </c>
      <c r="F13" s="43">
        <f>Бюджет!D29</f>
        <v>13</v>
      </c>
      <c r="G13" s="111">
        <f>E13-F13</f>
        <v>2</v>
      </c>
      <c r="H13" s="264">
        <v>17</v>
      </c>
      <c r="I13" s="43">
        <f>Бюджет!E29</f>
        <v>10</v>
      </c>
      <c r="J13" s="399">
        <f>H13-I13-2</f>
        <v>5</v>
      </c>
      <c r="K13" s="264">
        <v>15</v>
      </c>
      <c r="L13" s="43">
        <f>Бюджет!F29</f>
        <v>10</v>
      </c>
      <c r="M13" s="111">
        <f>K13-L13</f>
        <v>5</v>
      </c>
      <c r="N13" s="43"/>
      <c r="O13" s="43"/>
      <c r="P13" s="43"/>
      <c r="Q13" s="43"/>
      <c r="R13" s="43"/>
      <c r="S13" s="43"/>
    </row>
    <row r="14" spans="1:19" s="3" customFormat="1" ht="15">
      <c r="A14" s="52"/>
      <c r="B14" s="43"/>
      <c r="C14" s="43"/>
      <c r="D14" s="111"/>
      <c r="E14" s="43"/>
      <c r="F14" s="43"/>
      <c r="G14" s="111"/>
      <c r="H14" s="43"/>
      <c r="I14" s="43"/>
      <c r="J14" s="111"/>
      <c r="K14" s="43"/>
      <c r="L14" s="43"/>
      <c r="M14" s="111"/>
      <c r="N14" s="43"/>
      <c r="O14" s="43"/>
      <c r="P14" s="43"/>
      <c r="Q14" s="43"/>
      <c r="R14" s="43"/>
      <c r="S14" s="43"/>
    </row>
    <row r="15" spans="1:19" s="3" customFormat="1" ht="15">
      <c r="A15" s="51" t="s">
        <v>36</v>
      </c>
      <c r="B15" s="43"/>
      <c r="C15" s="43"/>
      <c r="D15" s="111"/>
      <c r="E15" s="43"/>
      <c r="F15" s="43"/>
      <c r="G15" s="111"/>
      <c r="H15" s="43"/>
      <c r="I15" s="43"/>
      <c r="J15" s="111"/>
      <c r="K15" s="43"/>
      <c r="L15" s="43"/>
      <c r="M15" s="111"/>
      <c r="N15" s="43"/>
      <c r="O15" s="43"/>
      <c r="P15" s="43"/>
      <c r="Q15" s="43"/>
      <c r="R15" s="43"/>
      <c r="S15" s="43"/>
    </row>
    <row r="16" spans="1:19" s="3" customFormat="1" ht="15">
      <c r="A16" s="52" t="s">
        <v>88</v>
      </c>
      <c r="B16" s="264"/>
      <c r="C16" s="43">
        <f>Бюджет!C26</f>
        <v>1</v>
      </c>
      <c r="D16" s="111">
        <f>B16-C16</f>
        <v>-1</v>
      </c>
      <c r="E16" s="264">
        <v>21</v>
      </c>
      <c r="F16" s="43">
        <f>Бюджет!D26</f>
        <v>19</v>
      </c>
      <c r="G16" s="111">
        <f>E16-F16</f>
        <v>2</v>
      </c>
      <c r="H16" s="264">
        <v>10</v>
      </c>
      <c r="I16" s="43">
        <f>Бюджет!E26</f>
        <v>8</v>
      </c>
      <c r="J16" s="111">
        <f>H16-I16</f>
        <v>2</v>
      </c>
      <c r="K16" s="264">
        <v>10</v>
      </c>
      <c r="L16" s="43">
        <f>Бюджет!F26</f>
        <v>10</v>
      </c>
      <c r="M16" s="111">
        <f>K16-L16</f>
        <v>0</v>
      </c>
      <c r="N16" s="43"/>
      <c r="O16" s="43"/>
      <c r="P16" s="43"/>
      <c r="Q16" s="43"/>
      <c r="R16" s="43"/>
      <c r="S16" s="43"/>
    </row>
    <row r="17" spans="1:19" ht="15">
      <c r="A17" s="52" t="s">
        <v>89</v>
      </c>
      <c r="B17" s="264">
        <v>22</v>
      </c>
      <c r="C17" s="43">
        <f>Бюджет!C27</f>
        <v>22</v>
      </c>
      <c r="D17" s="111">
        <f>B17-C17</f>
        <v>0</v>
      </c>
      <c r="E17" s="264">
        <v>0</v>
      </c>
      <c r="F17" s="43">
        <f>Бюджет!D27</f>
        <v>0</v>
      </c>
      <c r="G17" s="111">
        <f>E17-F17</f>
        <v>0</v>
      </c>
      <c r="H17" s="264">
        <v>10</v>
      </c>
      <c r="I17" s="43">
        <f>Бюджет!E27</f>
        <v>8</v>
      </c>
      <c r="J17" s="111">
        <f>H17-I17</f>
        <v>2</v>
      </c>
      <c r="K17" s="264">
        <v>10</v>
      </c>
      <c r="L17" s="43">
        <f>Бюджет!F27</f>
        <v>5</v>
      </c>
      <c r="M17" s="111">
        <f>K17-L17</f>
        <v>5</v>
      </c>
      <c r="N17" s="43"/>
      <c r="O17" s="43"/>
      <c r="P17" s="43"/>
      <c r="Q17" s="43"/>
      <c r="R17" s="43"/>
      <c r="S17" s="43"/>
    </row>
    <row r="18" spans="1:19" s="3" customFormat="1" ht="15">
      <c r="A18" s="52"/>
      <c r="B18" s="43"/>
      <c r="C18" s="43"/>
      <c r="D18" s="111"/>
      <c r="E18" s="43"/>
      <c r="F18" s="43"/>
      <c r="G18" s="111"/>
      <c r="H18" s="43"/>
      <c r="I18" s="43"/>
      <c r="J18" s="111"/>
      <c r="K18" s="43"/>
      <c r="L18" s="43"/>
      <c r="M18" s="111"/>
      <c r="N18" s="43"/>
      <c r="O18" s="43"/>
      <c r="P18" s="43"/>
      <c r="Q18" s="43"/>
      <c r="R18" s="43"/>
      <c r="S18" s="43"/>
    </row>
    <row r="19" spans="1:19" s="3" customFormat="1" ht="15">
      <c r="A19" s="51" t="s">
        <v>37</v>
      </c>
      <c r="B19" s="43"/>
      <c r="C19" s="43"/>
      <c r="D19" s="111"/>
      <c r="E19" s="43"/>
      <c r="F19" s="43"/>
      <c r="G19" s="111"/>
      <c r="H19" s="43"/>
      <c r="I19" s="43"/>
      <c r="J19" s="111"/>
      <c r="K19" s="43"/>
      <c r="L19" s="43"/>
      <c r="M19" s="111"/>
      <c r="N19" s="43"/>
      <c r="O19" s="43"/>
      <c r="P19" s="43"/>
      <c r="Q19" s="43"/>
      <c r="R19" s="43"/>
      <c r="S19" s="43"/>
    </row>
    <row r="20" spans="1:19" s="3" customFormat="1" ht="15">
      <c r="A20" s="52" t="s">
        <v>90</v>
      </c>
      <c r="B20" s="264">
        <v>18</v>
      </c>
      <c r="C20" s="43">
        <f>Бюджет!C30</f>
        <v>15</v>
      </c>
      <c r="D20" s="111">
        <f>B20-C20</f>
        <v>3</v>
      </c>
      <c r="E20" s="264">
        <v>16</v>
      </c>
      <c r="F20" s="43">
        <f>Бюджет!D30</f>
        <v>13</v>
      </c>
      <c r="G20" s="399">
        <f>E20-F20-2</f>
        <v>1</v>
      </c>
      <c r="H20" s="264">
        <v>17</v>
      </c>
      <c r="I20" s="43">
        <f>Бюджет!E30</f>
        <v>13</v>
      </c>
      <c r="J20" s="111">
        <f>H20-I20</f>
        <v>4</v>
      </c>
      <c r="K20" s="264">
        <v>19</v>
      </c>
      <c r="L20" s="43">
        <f>Бюджет!F30</f>
        <v>10</v>
      </c>
      <c r="M20" s="111">
        <f>K20-L20</f>
        <v>9</v>
      </c>
      <c r="N20" s="43"/>
      <c r="O20" s="43"/>
      <c r="P20" s="43"/>
      <c r="Q20" s="43"/>
      <c r="R20" s="43"/>
      <c r="S20" s="43"/>
    </row>
    <row r="21" spans="1:19" s="3" customFormat="1" ht="15">
      <c r="A21" s="52"/>
      <c r="B21" s="43"/>
      <c r="C21" s="43"/>
      <c r="D21" s="111"/>
      <c r="E21" s="43"/>
      <c r="F21" s="43"/>
      <c r="G21" s="111"/>
      <c r="H21" s="43"/>
      <c r="I21" s="43"/>
      <c r="J21" s="111"/>
      <c r="K21" s="43"/>
      <c r="L21" s="43"/>
      <c r="M21" s="111"/>
      <c r="N21" s="43"/>
      <c r="O21" s="43"/>
      <c r="P21" s="43"/>
      <c r="Q21" s="43"/>
      <c r="R21" s="43"/>
      <c r="S21" s="43"/>
    </row>
    <row r="22" spans="1:19" s="3" customFormat="1" ht="15">
      <c r="A22" s="51" t="s">
        <v>38</v>
      </c>
      <c r="B22" s="43"/>
      <c r="C22" s="43"/>
      <c r="D22" s="111"/>
      <c r="E22" s="43"/>
      <c r="F22" s="43"/>
      <c r="G22" s="111"/>
      <c r="H22" s="43"/>
      <c r="I22" s="43"/>
      <c r="J22" s="111"/>
      <c r="K22" s="43"/>
      <c r="L22" s="43"/>
      <c r="M22" s="111"/>
      <c r="N22" s="43"/>
      <c r="O22" s="43"/>
      <c r="P22" s="43"/>
      <c r="Q22" s="43"/>
      <c r="R22" s="43"/>
      <c r="S22" s="43"/>
    </row>
    <row r="23" spans="1:19" s="3" customFormat="1" ht="15">
      <c r="A23" s="52" t="s">
        <v>91</v>
      </c>
      <c r="B23" s="264">
        <v>25</v>
      </c>
      <c r="C23" s="43">
        <f>Бюджет!C41</f>
        <v>25</v>
      </c>
      <c r="D23" s="111">
        <f>B23-C23</f>
        <v>0</v>
      </c>
      <c r="E23" s="264">
        <v>16</v>
      </c>
      <c r="F23" s="43">
        <f>Бюджет!D41</f>
        <v>14</v>
      </c>
      <c r="G23" s="111">
        <f>E23-F23</f>
        <v>2</v>
      </c>
      <c r="H23" s="264">
        <v>20</v>
      </c>
      <c r="I23" s="43">
        <f>Бюджет!E41</f>
        <v>18</v>
      </c>
      <c r="J23" s="111">
        <f>H23-I23</f>
        <v>2</v>
      </c>
      <c r="K23" s="264">
        <v>15</v>
      </c>
      <c r="L23" s="43">
        <f>Бюджет!F41</f>
        <v>14</v>
      </c>
      <c r="M23" s="111">
        <f>K23-L23</f>
        <v>1</v>
      </c>
      <c r="N23" s="46"/>
      <c r="O23" s="43"/>
      <c r="P23" s="43"/>
      <c r="Q23" s="46"/>
      <c r="R23" s="43"/>
      <c r="S23" s="43"/>
    </row>
    <row r="24" spans="1:19" ht="15">
      <c r="A24" s="37"/>
      <c r="B24" s="43"/>
      <c r="C24" s="45"/>
      <c r="D24" s="111"/>
      <c r="E24" s="43"/>
      <c r="F24" s="45"/>
      <c r="G24" s="111"/>
      <c r="H24" s="43"/>
      <c r="I24" s="45"/>
      <c r="J24" s="111"/>
      <c r="K24" s="43"/>
      <c r="L24" s="45"/>
      <c r="M24" s="111"/>
      <c r="N24" s="45"/>
      <c r="O24" s="45"/>
      <c r="P24" s="43"/>
      <c r="Q24" s="45"/>
      <c r="R24" s="45"/>
      <c r="S24" s="43"/>
    </row>
    <row r="25" spans="1:19" ht="15">
      <c r="A25" s="51" t="s">
        <v>39</v>
      </c>
      <c r="B25" s="43"/>
      <c r="C25" s="45"/>
      <c r="D25" s="111"/>
      <c r="E25" s="43"/>
      <c r="F25" s="45"/>
      <c r="G25" s="111"/>
      <c r="H25" s="43"/>
      <c r="I25" s="45"/>
      <c r="J25" s="111"/>
      <c r="K25" s="43"/>
      <c r="L25" s="45"/>
      <c r="M25" s="111"/>
      <c r="N25" s="45"/>
      <c r="O25" s="45"/>
      <c r="P25" s="43"/>
      <c r="Q25" s="45"/>
      <c r="R25" s="45"/>
      <c r="S25" s="43"/>
    </row>
    <row r="26" spans="1:19" s="3" customFormat="1" ht="15" customHeight="1">
      <c r="A26" s="52" t="s">
        <v>113</v>
      </c>
      <c r="B26" s="264">
        <v>25</v>
      </c>
      <c r="C26" s="43">
        <f>Бюджет!C28</f>
        <v>26</v>
      </c>
      <c r="D26" s="111">
        <f>B26-C26</f>
        <v>-1</v>
      </c>
      <c r="E26" s="264">
        <v>27</v>
      </c>
      <c r="F26" s="46">
        <f>Бюджет!D28</f>
        <v>26</v>
      </c>
      <c r="G26" s="111">
        <f>E26-F26</f>
        <v>1</v>
      </c>
      <c r="H26" s="264">
        <v>17</v>
      </c>
      <c r="I26" s="43">
        <f>Бюджет!E28</f>
        <v>12</v>
      </c>
      <c r="J26" s="111">
        <f>H26-I26</f>
        <v>5</v>
      </c>
      <c r="K26" s="264">
        <v>15</v>
      </c>
      <c r="L26" s="43">
        <f>Бюджет!F28</f>
        <v>12</v>
      </c>
      <c r="M26" s="111">
        <f>K26-L26</f>
        <v>3</v>
      </c>
      <c r="N26" s="43"/>
      <c r="O26" s="43"/>
      <c r="P26" s="43"/>
      <c r="Q26" s="43"/>
      <c r="R26" s="43"/>
      <c r="S26" s="43"/>
    </row>
    <row r="27" spans="1:19" s="3" customFormat="1" ht="15">
      <c r="A27" s="52"/>
      <c r="B27" s="46"/>
      <c r="C27" s="43"/>
      <c r="D27" s="111"/>
      <c r="E27" s="46"/>
      <c r="F27" s="46"/>
      <c r="G27" s="111"/>
      <c r="H27" s="46"/>
      <c r="I27" s="43"/>
      <c r="J27" s="111"/>
      <c r="K27" s="43"/>
      <c r="L27" s="43"/>
      <c r="M27" s="111"/>
      <c r="N27" s="43"/>
      <c r="O27" s="43"/>
      <c r="P27" s="43"/>
      <c r="Q27" s="43"/>
      <c r="R27" s="43"/>
      <c r="S27" s="43"/>
    </row>
    <row r="28" spans="1:19" s="3" customFormat="1" ht="15">
      <c r="A28" s="51" t="s">
        <v>40</v>
      </c>
      <c r="B28" s="43"/>
      <c r="C28" s="43"/>
      <c r="D28" s="111"/>
      <c r="E28" s="43"/>
      <c r="F28" s="46"/>
      <c r="G28" s="111"/>
      <c r="H28" s="43"/>
      <c r="I28" s="43"/>
      <c r="J28" s="111"/>
      <c r="K28" s="43"/>
      <c r="L28" s="43"/>
      <c r="M28" s="111"/>
      <c r="N28" s="43"/>
      <c r="O28" s="43"/>
      <c r="P28" s="43"/>
      <c r="Q28" s="43"/>
      <c r="R28" s="43"/>
      <c r="S28" s="43"/>
    </row>
    <row r="29" spans="1:19" s="3" customFormat="1" ht="15">
      <c r="A29" s="52" t="s">
        <v>92</v>
      </c>
      <c r="B29" s="264"/>
      <c r="C29" s="43">
        <f>Бюджет!C37</f>
        <v>0</v>
      </c>
      <c r="D29" s="111">
        <f>B29-C29</f>
        <v>0</v>
      </c>
      <c r="E29" s="264">
        <v>0</v>
      </c>
      <c r="F29" s="43">
        <f>Бюджет!D37</f>
        <v>0</v>
      </c>
      <c r="G29" s="111">
        <f>E29-F29</f>
        <v>0</v>
      </c>
      <c r="H29" s="264">
        <v>0</v>
      </c>
      <c r="I29" s="43">
        <f>Бюджет!E37</f>
        <v>0</v>
      </c>
      <c r="J29" s="111">
        <f>H29-I29</f>
        <v>0</v>
      </c>
      <c r="K29" s="264">
        <v>0</v>
      </c>
      <c r="L29" s="43">
        <f>Бюджет!F37</f>
        <v>0</v>
      </c>
      <c r="M29" s="111">
        <f>K29-L29</f>
        <v>0</v>
      </c>
      <c r="N29" s="43"/>
      <c r="O29" s="43"/>
      <c r="P29" s="43"/>
      <c r="Q29" s="43"/>
      <c r="R29" s="43"/>
      <c r="S29" s="43"/>
    </row>
    <row r="30" spans="1:19" s="308" customFormat="1" ht="15">
      <c r="A30" s="249"/>
      <c r="B30" s="46"/>
      <c r="C30" s="46"/>
      <c r="D30" s="252"/>
      <c r="E30" s="46"/>
      <c r="F30" s="46"/>
      <c r="G30" s="252"/>
      <c r="H30" s="46"/>
      <c r="I30" s="46"/>
      <c r="J30" s="252"/>
      <c r="K30" s="46"/>
      <c r="L30" s="46"/>
      <c r="M30" s="252"/>
      <c r="N30" s="46"/>
      <c r="O30" s="46"/>
      <c r="P30" s="46"/>
      <c r="Q30" s="46"/>
      <c r="R30" s="46"/>
      <c r="S30" s="46"/>
    </row>
    <row r="31" spans="1:19" s="3" customFormat="1" ht="15">
      <c r="A31" s="51" t="s">
        <v>51</v>
      </c>
      <c r="B31" s="43"/>
      <c r="C31" s="43"/>
      <c r="D31" s="111"/>
      <c r="E31" s="43"/>
      <c r="F31" s="46"/>
      <c r="G31" s="111"/>
      <c r="H31" s="43"/>
      <c r="I31" s="43"/>
      <c r="J31" s="111"/>
      <c r="K31" s="43"/>
      <c r="L31" s="43"/>
      <c r="M31" s="111"/>
      <c r="N31" s="43"/>
      <c r="O31" s="43"/>
      <c r="P31" s="43"/>
      <c r="Q31" s="43"/>
      <c r="R31" s="43"/>
      <c r="S31" s="43"/>
    </row>
    <row r="32" spans="1:19" s="3" customFormat="1" ht="15">
      <c r="A32" s="52" t="s">
        <v>155</v>
      </c>
      <c r="B32" s="264">
        <v>0</v>
      </c>
      <c r="C32" s="43">
        <f>Бюджет!C32</f>
        <v>0</v>
      </c>
      <c r="D32" s="111">
        <f>B32-C32</f>
        <v>0</v>
      </c>
      <c r="E32" s="264">
        <v>11</v>
      </c>
      <c r="F32" s="43">
        <f>Бюджет!D32</f>
        <v>12</v>
      </c>
      <c r="G32" s="111">
        <f>E32-F32</f>
        <v>-1</v>
      </c>
      <c r="H32" s="264">
        <v>10</v>
      </c>
      <c r="I32" s="43">
        <f>Бюджет!E32</f>
        <v>10</v>
      </c>
      <c r="J32" s="111">
        <f>H32-I32</f>
        <v>0</v>
      </c>
      <c r="K32" s="264">
        <v>10</v>
      </c>
      <c r="L32" s="43">
        <f>Бюджет!F32</f>
        <v>13</v>
      </c>
      <c r="M32" s="111">
        <f>K32-L32</f>
        <v>-3</v>
      </c>
      <c r="N32" s="264">
        <v>10</v>
      </c>
      <c r="O32" s="43">
        <f>Бюджет!G32</f>
        <v>10</v>
      </c>
      <c r="P32" s="111">
        <f>N32-O32</f>
        <v>0</v>
      </c>
      <c r="Q32" s="43"/>
      <c r="R32" s="43"/>
      <c r="S32" s="43"/>
    </row>
    <row r="33" spans="1:19" s="3" customFormat="1" ht="15">
      <c r="A33" s="39"/>
      <c r="B33" s="43"/>
      <c r="C33" s="43"/>
      <c r="D33" s="111"/>
      <c r="E33" s="43"/>
      <c r="F33" s="43"/>
      <c r="G33" s="111"/>
      <c r="H33" s="43"/>
      <c r="I33" s="43"/>
      <c r="J33" s="111"/>
      <c r="K33" s="43"/>
      <c r="L33" s="43"/>
      <c r="M33" s="111"/>
      <c r="N33" s="43"/>
      <c r="O33" s="43"/>
      <c r="P33" s="43"/>
      <c r="Q33" s="43"/>
      <c r="R33" s="43"/>
      <c r="S33" s="43"/>
    </row>
    <row r="34" spans="1:19" s="3" customFormat="1" ht="15">
      <c r="A34" s="51" t="s">
        <v>52</v>
      </c>
      <c r="B34" s="43"/>
      <c r="C34" s="43"/>
      <c r="D34" s="111"/>
      <c r="E34" s="43"/>
      <c r="F34" s="43"/>
      <c r="G34" s="111"/>
      <c r="H34" s="43"/>
      <c r="I34" s="43"/>
      <c r="J34" s="111"/>
      <c r="K34" s="43"/>
      <c r="L34" s="43"/>
      <c r="M34" s="111"/>
      <c r="N34" s="43"/>
      <c r="O34" s="43"/>
      <c r="P34" s="43"/>
      <c r="Q34" s="43"/>
      <c r="R34" s="43"/>
      <c r="S34" s="43"/>
    </row>
    <row r="35" spans="1:19" s="3" customFormat="1" ht="15">
      <c r="A35" s="52" t="s">
        <v>154</v>
      </c>
      <c r="B35" s="264">
        <v>10</v>
      </c>
      <c r="C35" s="43">
        <f>Бюджет!C33</f>
        <v>10</v>
      </c>
      <c r="D35" s="111">
        <f>B35-C35</f>
        <v>0</v>
      </c>
      <c r="E35" s="264">
        <v>10</v>
      </c>
      <c r="F35" s="43">
        <f>Бюджет!D33</f>
        <v>7</v>
      </c>
      <c r="G35" s="399">
        <f>E35-F35-1</f>
        <v>2</v>
      </c>
      <c r="H35" s="264">
        <v>10</v>
      </c>
      <c r="I35" s="43">
        <f>Бюджет!E33</f>
        <v>11</v>
      </c>
      <c r="J35" s="111">
        <f>H35-I35</f>
        <v>-1</v>
      </c>
      <c r="K35" s="264">
        <v>10</v>
      </c>
      <c r="L35" s="43">
        <f>Бюджет!F33</f>
        <v>10</v>
      </c>
      <c r="M35" s="111">
        <f>K35-L35</f>
        <v>0</v>
      </c>
      <c r="N35" s="264">
        <v>10</v>
      </c>
      <c r="O35" s="43">
        <f>Бюджет!G33</f>
        <v>12</v>
      </c>
      <c r="P35" s="111">
        <f>N35-O35</f>
        <v>-2</v>
      </c>
      <c r="Q35" s="43"/>
      <c r="R35" s="43"/>
      <c r="S35" s="43"/>
    </row>
    <row r="36" spans="1:19" s="308" customFormat="1" ht="15">
      <c r="A36" s="309"/>
      <c r="B36" s="46"/>
      <c r="C36" s="46"/>
      <c r="D36" s="252"/>
      <c r="E36" s="46"/>
      <c r="F36" s="46"/>
      <c r="G36" s="252"/>
      <c r="H36" s="46"/>
      <c r="I36" s="46"/>
      <c r="J36" s="252"/>
      <c r="K36" s="46"/>
      <c r="L36" s="46"/>
      <c r="M36" s="252"/>
      <c r="N36" s="46"/>
      <c r="O36" s="46"/>
      <c r="P36" s="43"/>
      <c r="Q36" s="43"/>
      <c r="R36" s="43"/>
      <c r="S36" s="43"/>
    </row>
    <row r="37" spans="1:19" s="3" customFormat="1" ht="15">
      <c r="A37" s="51" t="s">
        <v>41</v>
      </c>
      <c r="B37" s="43"/>
      <c r="C37" s="43"/>
      <c r="D37" s="111"/>
      <c r="E37" s="43"/>
      <c r="F37" s="43"/>
      <c r="G37" s="111"/>
      <c r="H37" s="43"/>
      <c r="I37" s="43"/>
      <c r="J37" s="111"/>
      <c r="K37" s="43"/>
      <c r="L37" s="43"/>
      <c r="M37" s="111"/>
      <c r="N37" s="43"/>
      <c r="O37" s="43"/>
      <c r="P37" s="43"/>
      <c r="Q37" s="43"/>
      <c r="R37" s="43"/>
      <c r="S37" s="43"/>
    </row>
    <row r="38" spans="1:19" s="3" customFormat="1" ht="15">
      <c r="A38" s="52" t="s">
        <v>93</v>
      </c>
      <c r="B38" s="264">
        <v>15</v>
      </c>
      <c r="C38" s="43">
        <f>Бюджет!C19</f>
        <v>15</v>
      </c>
      <c r="D38" s="111">
        <f>B38-C38</f>
        <v>0</v>
      </c>
      <c r="E38" s="264">
        <v>0</v>
      </c>
      <c r="F38" s="43">
        <f>Бюджет!D19</f>
        <v>0</v>
      </c>
      <c r="G38" s="111">
        <f>E38-F38</f>
        <v>0</v>
      </c>
      <c r="H38" s="264">
        <v>0</v>
      </c>
      <c r="I38" s="43">
        <f>Бюджет!E19</f>
        <v>1</v>
      </c>
      <c r="J38" s="111">
        <f>H38-I38</f>
        <v>-1</v>
      </c>
      <c r="K38" s="264">
        <v>0</v>
      </c>
      <c r="L38" s="43">
        <f>Бюджет!F19</f>
        <v>0</v>
      </c>
      <c r="M38" s="111">
        <f>K38-L38</f>
        <v>0</v>
      </c>
      <c r="N38" s="43"/>
      <c r="O38" s="43"/>
      <c r="P38" s="43"/>
      <c r="Q38" s="43"/>
      <c r="R38" s="43"/>
      <c r="S38" s="43"/>
    </row>
    <row r="39" spans="1:19" ht="15">
      <c r="A39" s="37"/>
      <c r="B39" s="43"/>
      <c r="C39" s="45"/>
      <c r="D39" s="111"/>
      <c r="E39" s="43"/>
      <c r="F39" s="45"/>
      <c r="G39" s="111"/>
      <c r="H39" s="43"/>
      <c r="I39" s="45"/>
      <c r="J39" s="111"/>
      <c r="K39" s="43"/>
      <c r="L39" s="45"/>
      <c r="M39" s="111"/>
      <c r="N39" s="45"/>
      <c r="O39" s="45"/>
      <c r="P39" s="43"/>
      <c r="Q39" s="43"/>
      <c r="R39" s="43"/>
      <c r="S39" s="43"/>
    </row>
    <row r="40" spans="1:19" s="3" customFormat="1" ht="15">
      <c r="A40" s="51" t="s">
        <v>42</v>
      </c>
      <c r="B40" s="43"/>
      <c r="C40" s="43"/>
      <c r="D40" s="111"/>
      <c r="E40" s="43"/>
      <c r="F40" s="46"/>
      <c r="G40" s="111"/>
      <c r="H40" s="43"/>
      <c r="I40" s="43"/>
      <c r="J40" s="111"/>
      <c r="K40" s="43"/>
      <c r="L40" s="43"/>
      <c r="M40" s="111"/>
      <c r="N40" s="43"/>
      <c r="O40" s="43"/>
      <c r="P40" s="43"/>
      <c r="Q40" s="43"/>
      <c r="R40" s="43"/>
      <c r="S40" s="43"/>
    </row>
    <row r="41" spans="1:19" s="3" customFormat="1" ht="15">
      <c r="A41" s="52" t="s">
        <v>116</v>
      </c>
      <c r="B41" s="53">
        <f>SUM(B42:B43)</f>
        <v>35</v>
      </c>
      <c r="C41" s="53">
        <f>SUM(C42:C43)</f>
        <v>35</v>
      </c>
      <c r="D41" s="111">
        <f>B41-C41</f>
        <v>0</v>
      </c>
      <c r="E41" s="53">
        <f>SUM(E42:E43)</f>
        <v>30</v>
      </c>
      <c r="F41" s="53">
        <f>SUM(F42:F43)</f>
        <v>29</v>
      </c>
      <c r="G41" s="111">
        <f>E41-F41</f>
        <v>1</v>
      </c>
      <c r="H41" s="53">
        <f>SUM(H42:H43)</f>
        <v>30</v>
      </c>
      <c r="I41" s="53">
        <f>SUM(I42:I43)</f>
        <v>31</v>
      </c>
      <c r="J41" s="111">
        <f>H41-I41</f>
        <v>-1</v>
      </c>
      <c r="K41" s="53">
        <f>SUM(K42:K43)</f>
        <v>19</v>
      </c>
      <c r="L41" s="53">
        <f>SUM(L42:L43)</f>
        <v>19</v>
      </c>
      <c r="M41" s="111">
        <f>K41-L41</f>
        <v>0</v>
      </c>
      <c r="N41" s="43"/>
      <c r="O41" s="43"/>
      <c r="P41" s="43"/>
      <c r="Q41" s="43"/>
      <c r="R41" s="43"/>
      <c r="S41" s="43"/>
    </row>
    <row r="42" spans="1:19" s="3" customFormat="1" ht="15">
      <c r="A42" s="42" t="s">
        <v>120</v>
      </c>
      <c r="B42" s="264">
        <v>15</v>
      </c>
      <c r="C42" s="43">
        <f>Бюджет!C18</f>
        <v>15</v>
      </c>
      <c r="D42" s="111">
        <f>B42-C42</f>
        <v>0</v>
      </c>
      <c r="E42" s="264">
        <v>10</v>
      </c>
      <c r="F42" s="43">
        <f>Бюджет!D18</f>
        <v>9</v>
      </c>
      <c r="G42" s="111">
        <f>E42-F42</f>
        <v>1</v>
      </c>
      <c r="H42" s="264">
        <v>10</v>
      </c>
      <c r="I42" s="43">
        <f>Бюджет!E18</f>
        <v>10</v>
      </c>
      <c r="J42" s="111">
        <f>H42-I42</f>
        <v>0</v>
      </c>
      <c r="K42" s="264">
        <v>9</v>
      </c>
      <c r="L42" s="43">
        <f>Бюджет!F18</f>
        <v>9</v>
      </c>
      <c r="M42" s="111">
        <f>K42-L42</f>
        <v>0</v>
      </c>
      <c r="N42" s="43"/>
      <c r="O42" s="43"/>
      <c r="P42" s="43"/>
      <c r="Q42" s="43"/>
      <c r="R42" s="43"/>
      <c r="S42" s="43"/>
    </row>
    <row r="43" spans="1:19" s="3" customFormat="1" ht="30">
      <c r="A43" s="42" t="s">
        <v>252</v>
      </c>
      <c r="B43" s="264">
        <v>20</v>
      </c>
      <c r="C43" s="46">
        <f>Бюджет!C44</f>
        <v>20</v>
      </c>
      <c r="D43" s="111">
        <f>B43-C43</f>
        <v>0</v>
      </c>
      <c r="E43" s="264">
        <v>20</v>
      </c>
      <c r="F43" s="268">
        <f>Бюджет!D44-1</f>
        <v>20</v>
      </c>
      <c r="G43" s="252">
        <f>E43-F43</f>
        <v>0</v>
      </c>
      <c r="H43" s="264">
        <v>20</v>
      </c>
      <c r="I43" s="43">
        <f>Бюджет!E44</f>
        <v>21</v>
      </c>
      <c r="J43" s="111">
        <f>H43-I43</f>
        <v>-1</v>
      </c>
      <c r="K43" s="264">
        <v>10</v>
      </c>
      <c r="L43" s="43">
        <f>Бюджет!F44</f>
        <v>10</v>
      </c>
      <c r="M43" s="111">
        <f>K43-L43</f>
        <v>0</v>
      </c>
      <c r="N43" s="43"/>
      <c r="O43" s="43"/>
      <c r="P43" s="43"/>
      <c r="Q43" s="43"/>
      <c r="R43" s="43"/>
      <c r="S43" s="43"/>
    </row>
    <row r="44" spans="1:19" s="3" customFormat="1" ht="15">
      <c r="A44" s="52" t="s">
        <v>94</v>
      </c>
      <c r="B44" s="264">
        <v>15</v>
      </c>
      <c r="C44" s="43">
        <f>Бюджет!C42</f>
        <v>16</v>
      </c>
      <c r="D44" s="111">
        <f>B44-C44</f>
        <v>-1</v>
      </c>
      <c r="E44" s="264">
        <v>20</v>
      </c>
      <c r="F44" s="46">
        <f>Бюджет!D42</f>
        <v>20</v>
      </c>
      <c r="G44" s="111">
        <f>E44-F44</f>
        <v>0</v>
      </c>
      <c r="H44" s="264">
        <v>20</v>
      </c>
      <c r="I44" s="268">
        <f>Бюджет!E42-1</f>
        <v>21</v>
      </c>
      <c r="J44" s="111">
        <f>H44-I44</f>
        <v>-1</v>
      </c>
      <c r="K44" s="264">
        <v>10</v>
      </c>
      <c r="L44" s="43">
        <f>Бюджет!F42</f>
        <v>10</v>
      </c>
      <c r="M44" s="111">
        <f>K44-L44</f>
        <v>0</v>
      </c>
      <c r="N44" s="43"/>
      <c r="O44" s="43"/>
      <c r="P44" s="43"/>
      <c r="Q44" s="43"/>
      <c r="R44" s="43"/>
      <c r="S44" s="43"/>
    </row>
    <row r="45" spans="1:19" s="3" customFormat="1" ht="15">
      <c r="A45" s="52" t="s">
        <v>153</v>
      </c>
      <c r="B45" s="264">
        <v>9</v>
      </c>
      <c r="C45" s="43">
        <f>Бюджет!C45</f>
        <v>9</v>
      </c>
      <c r="D45" s="111">
        <f>B45-C45</f>
        <v>0</v>
      </c>
      <c r="E45" s="264">
        <v>0</v>
      </c>
      <c r="F45" s="43">
        <f>Бюджет!D45</f>
        <v>0</v>
      </c>
      <c r="G45" s="111">
        <f>E45-F45</f>
        <v>0</v>
      </c>
      <c r="H45" s="264">
        <v>0</v>
      </c>
      <c r="I45" s="43">
        <f>Бюджет!E45</f>
        <v>0</v>
      </c>
      <c r="J45" s="111">
        <f>H45-I45</f>
        <v>0</v>
      </c>
      <c r="K45" s="264">
        <v>0</v>
      </c>
      <c r="L45" s="43">
        <f>Бюджет!F45</f>
        <v>0</v>
      </c>
      <c r="M45" s="111">
        <f>K45-L45</f>
        <v>0</v>
      </c>
      <c r="N45" s="264">
        <v>0</v>
      </c>
      <c r="O45" s="43">
        <f>Бюджет!H45</f>
        <v>0</v>
      </c>
      <c r="P45" s="43"/>
      <c r="Q45" s="43"/>
      <c r="R45" s="43"/>
      <c r="S45" s="43"/>
    </row>
    <row r="46" spans="1:19" s="3" customFormat="1" ht="15">
      <c r="A46" s="219"/>
      <c r="B46" s="43"/>
      <c r="C46" s="43"/>
      <c r="D46" s="111"/>
      <c r="E46" s="43"/>
      <c r="F46" s="46"/>
      <c r="G46" s="111"/>
      <c r="H46" s="43"/>
      <c r="I46" s="43"/>
      <c r="J46" s="111"/>
      <c r="K46" s="43"/>
      <c r="L46" s="43"/>
      <c r="M46" s="111"/>
      <c r="N46" s="43"/>
      <c r="O46" s="43"/>
      <c r="P46" s="43"/>
      <c r="Q46" s="43"/>
      <c r="R46" s="43"/>
      <c r="S46" s="43"/>
    </row>
    <row r="47" spans="1:19" ht="15">
      <c r="A47" s="51" t="s">
        <v>43</v>
      </c>
      <c r="B47" s="43"/>
      <c r="C47" s="45"/>
      <c r="D47" s="111"/>
      <c r="E47" s="43"/>
      <c r="F47" s="45"/>
      <c r="G47" s="111"/>
      <c r="H47" s="43"/>
      <c r="I47" s="45"/>
      <c r="J47" s="111"/>
      <c r="K47" s="43"/>
      <c r="L47" s="45"/>
      <c r="M47" s="111"/>
      <c r="N47" s="43"/>
      <c r="O47" s="45"/>
      <c r="P47" s="43"/>
      <c r="Q47" s="43"/>
      <c r="R47" s="45"/>
      <c r="S47" s="43"/>
    </row>
    <row r="48" spans="1:19" s="3" customFormat="1" ht="15">
      <c r="A48" s="52" t="s">
        <v>95</v>
      </c>
      <c r="B48" s="264">
        <v>21</v>
      </c>
      <c r="C48" s="43">
        <f>Бюджет!C11</f>
        <v>21</v>
      </c>
      <c r="D48" s="111">
        <f>B48-C48</f>
        <v>0</v>
      </c>
      <c r="E48" s="264">
        <v>22</v>
      </c>
      <c r="F48" s="43">
        <f>Бюджет!D11</f>
        <v>23</v>
      </c>
      <c r="G48" s="111">
        <f>E48-F48</f>
        <v>-1</v>
      </c>
      <c r="H48" s="264">
        <v>30</v>
      </c>
      <c r="I48" s="43">
        <f>Бюджет!E11</f>
        <v>29</v>
      </c>
      <c r="J48" s="111">
        <f>H48-I48</f>
        <v>1</v>
      </c>
      <c r="K48" s="264">
        <v>21</v>
      </c>
      <c r="L48" s="43">
        <f>Бюджет!F11</f>
        <v>22</v>
      </c>
      <c r="M48" s="111">
        <f>K48-L48</f>
        <v>-1</v>
      </c>
      <c r="N48" s="43"/>
      <c r="O48" s="43"/>
      <c r="P48" s="43"/>
      <c r="Q48" s="43"/>
      <c r="R48" s="43"/>
      <c r="S48" s="43"/>
    </row>
    <row r="49" spans="1:19" s="3" customFormat="1" ht="15">
      <c r="A49" s="219"/>
      <c r="B49" s="43"/>
      <c r="C49" s="43"/>
      <c r="D49" s="111"/>
      <c r="E49" s="43"/>
      <c r="F49" s="46"/>
      <c r="G49" s="111"/>
      <c r="H49" s="43"/>
      <c r="I49" s="43"/>
      <c r="J49" s="111"/>
      <c r="K49" s="43"/>
      <c r="L49" s="43"/>
      <c r="M49" s="111"/>
      <c r="N49" s="43"/>
      <c r="O49" s="43"/>
      <c r="P49" s="43"/>
      <c r="Q49" s="43"/>
      <c r="R49" s="43"/>
      <c r="S49" s="43"/>
    </row>
    <row r="50" spans="1:19" s="3" customFormat="1" ht="15.75" customHeight="1">
      <c r="A50" s="405" t="s">
        <v>124</v>
      </c>
      <c r="B50" s="402" t="s">
        <v>79</v>
      </c>
      <c r="C50" s="402"/>
      <c r="D50" s="403" t="s">
        <v>143</v>
      </c>
      <c r="E50" s="402" t="s">
        <v>80</v>
      </c>
      <c r="F50" s="402"/>
      <c r="G50" s="403" t="s">
        <v>144</v>
      </c>
      <c r="H50" s="402" t="s">
        <v>81</v>
      </c>
      <c r="I50" s="402"/>
      <c r="J50" s="403" t="s">
        <v>145</v>
      </c>
      <c r="K50" s="402" t="s">
        <v>82</v>
      </c>
      <c r="L50" s="402"/>
      <c r="M50" s="403" t="s">
        <v>146</v>
      </c>
      <c r="N50" s="402" t="s">
        <v>83</v>
      </c>
      <c r="O50" s="402"/>
      <c r="P50" s="403" t="s">
        <v>147</v>
      </c>
      <c r="Q50" s="402" t="s">
        <v>262</v>
      </c>
      <c r="R50" s="402"/>
      <c r="S50" s="403" t="s">
        <v>147</v>
      </c>
    </row>
    <row r="51" spans="1:19" s="3" customFormat="1" ht="36.75" customHeight="1">
      <c r="A51" s="405"/>
      <c r="B51" s="404" t="s">
        <v>261</v>
      </c>
      <c r="C51" s="404"/>
      <c r="D51" s="403"/>
      <c r="E51" s="404" t="s">
        <v>240</v>
      </c>
      <c r="F51" s="404"/>
      <c r="G51" s="403"/>
      <c r="H51" s="404" t="s">
        <v>226</v>
      </c>
      <c r="I51" s="404"/>
      <c r="J51" s="403"/>
      <c r="K51" s="404" t="s">
        <v>205</v>
      </c>
      <c r="L51" s="404"/>
      <c r="M51" s="403"/>
      <c r="N51" s="404" t="s">
        <v>174</v>
      </c>
      <c r="O51" s="404"/>
      <c r="P51" s="403"/>
      <c r="Q51" s="404" t="s">
        <v>162</v>
      </c>
      <c r="R51" s="404"/>
      <c r="S51" s="403"/>
    </row>
    <row r="52" spans="1:19" s="3" customFormat="1" ht="26.25">
      <c r="A52" s="405"/>
      <c r="B52" s="26" t="s">
        <v>18</v>
      </c>
      <c r="C52" s="35" t="s">
        <v>20</v>
      </c>
      <c r="D52" s="403"/>
      <c r="E52" s="35" t="s">
        <v>18</v>
      </c>
      <c r="F52" s="35" t="s">
        <v>20</v>
      </c>
      <c r="G52" s="403"/>
      <c r="H52" s="35" t="s">
        <v>18</v>
      </c>
      <c r="I52" s="35" t="s">
        <v>20</v>
      </c>
      <c r="J52" s="403"/>
      <c r="K52" s="35" t="s">
        <v>18</v>
      </c>
      <c r="L52" s="35" t="s">
        <v>20</v>
      </c>
      <c r="M52" s="403"/>
      <c r="N52" s="26" t="s">
        <v>18</v>
      </c>
      <c r="O52" s="36" t="s">
        <v>20</v>
      </c>
      <c r="P52" s="403"/>
      <c r="Q52" s="26" t="s">
        <v>18</v>
      </c>
      <c r="R52" s="36" t="s">
        <v>20</v>
      </c>
      <c r="S52" s="403"/>
    </row>
    <row r="53" spans="1:19" ht="15">
      <c r="A53" s="51" t="s">
        <v>44</v>
      </c>
      <c r="B53" s="43"/>
      <c r="C53" s="45"/>
      <c r="D53" s="111"/>
      <c r="E53" s="43"/>
      <c r="F53" s="45"/>
      <c r="G53" s="111"/>
      <c r="H53" s="43"/>
      <c r="I53" s="45"/>
      <c r="J53" s="111"/>
      <c r="K53" s="43"/>
      <c r="L53" s="45"/>
      <c r="M53" s="111"/>
      <c r="N53" s="43"/>
      <c r="O53" s="45"/>
      <c r="P53" s="43"/>
      <c r="Q53" s="43"/>
      <c r="R53" s="45"/>
      <c r="S53" s="43"/>
    </row>
    <row r="54" spans="1:19" s="3" customFormat="1" ht="15">
      <c r="A54" s="52" t="s">
        <v>96</v>
      </c>
      <c r="B54" s="264">
        <v>5</v>
      </c>
      <c r="C54" s="268">
        <f>Бюджет!C14-1</f>
        <v>5</v>
      </c>
      <c r="D54" s="111">
        <f>B54-C54</f>
        <v>0</v>
      </c>
      <c r="E54" s="264">
        <v>9</v>
      </c>
      <c r="F54" s="46">
        <f>Бюджет!D14</f>
        <v>13</v>
      </c>
      <c r="G54" s="111">
        <f>E54-F54</f>
        <v>-4</v>
      </c>
      <c r="H54" s="264">
        <v>0</v>
      </c>
      <c r="I54" s="46">
        <f>Бюджет!E14</f>
        <v>1</v>
      </c>
      <c r="J54" s="111">
        <f>H54-I54</f>
        <v>-1</v>
      </c>
      <c r="K54" s="264">
        <v>0</v>
      </c>
      <c r="L54" s="46">
        <f>Бюджет!F14</f>
        <v>4</v>
      </c>
      <c r="M54" s="111">
        <f>K54-L54</f>
        <v>-4</v>
      </c>
      <c r="N54" s="43"/>
      <c r="O54" s="43"/>
      <c r="P54" s="43"/>
      <c r="Q54" s="43"/>
      <c r="R54" s="43"/>
      <c r="S54" s="43"/>
    </row>
    <row r="55" spans="1:19" s="3" customFormat="1" ht="15">
      <c r="A55" s="52" t="s">
        <v>177</v>
      </c>
      <c r="B55" s="264">
        <v>0</v>
      </c>
      <c r="C55" s="46">
        <f>Бюджет!C15</f>
        <v>0</v>
      </c>
      <c r="D55" s="111">
        <f>B55-C55</f>
        <v>0</v>
      </c>
      <c r="E55" s="264">
        <v>0</v>
      </c>
      <c r="F55" s="46">
        <f>Бюджет!D15</f>
        <v>0</v>
      </c>
      <c r="G55" s="111">
        <f>E55-F55</f>
        <v>0</v>
      </c>
      <c r="H55" s="264">
        <v>0</v>
      </c>
      <c r="I55" s="46">
        <f>Бюджет!E15</f>
        <v>0</v>
      </c>
      <c r="J55" s="111">
        <f>H55-I55</f>
        <v>0</v>
      </c>
      <c r="K55" s="264">
        <v>0</v>
      </c>
      <c r="L55" s="46">
        <f>Бюджет!F15</f>
        <v>0</v>
      </c>
      <c r="M55" s="111">
        <f>K55-L55</f>
        <v>0</v>
      </c>
      <c r="N55" s="264">
        <v>0</v>
      </c>
      <c r="O55" s="43">
        <f>Бюджет!G15</f>
        <v>0</v>
      </c>
      <c r="P55" s="111">
        <f>N55-O55</f>
        <v>0</v>
      </c>
      <c r="Q55" s="43"/>
      <c r="R55" s="43"/>
      <c r="S55" s="43"/>
    </row>
    <row r="56" spans="1:19" ht="15">
      <c r="A56" s="37"/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3"/>
      <c r="O56" s="45"/>
      <c r="P56" s="43"/>
      <c r="Q56" s="43"/>
      <c r="R56" s="43"/>
      <c r="S56" s="43"/>
    </row>
    <row r="57" spans="1:19" ht="33.75" customHeight="1">
      <c r="A57" s="51" t="s">
        <v>45</v>
      </c>
      <c r="B57" s="43"/>
      <c r="C57" s="45"/>
      <c r="D57" s="111"/>
      <c r="E57" s="43"/>
      <c r="F57" s="45"/>
      <c r="G57" s="111"/>
      <c r="H57" s="43"/>
      <c r="I57" s="45"/>
      <c r="J57" s="111"/>
      <c r="K57" s="43"/>
      <c r="L57" s="45"/>
      <c r="M57" s="111"/>
      <c r="N57" s="43"/>
      <c r="O57" s="45"/>
      <c r="P57" s="43"/>
      <c r="Q57" s="43"/>
      <c r="R57" s="43"/>
      <c r="S57" s="43"/>
    </row>
    <row r="58" spans="1:19" s="1" customFormat="1" ht="15" customHeight="1">
      <c r="A58" s="249" t="s">
        <v>225</v>
      </c>
      <c r="B58" s="264">
        <v>5</v>
      </c>
      <c r="C58" s="46">
        <f>Бюджет!C9</f>
        <v>5</v>
      </c>
      <c r="D58" s="111">
        <f>B58-C58</f>
        <v>0</v>
      </c>
      <c r="E58" s="264">
        <v>9</v>
      </c>
      <c r="F58" s="46">
        <f>Бюджет!D9</f>
        <v>8</v>
      </c>
      <c r="G58" s="111">
        <f>E58-F58</f>
        <v>1</v>
      </c>
      <c r="H58" s="264">
        <v>0</v>
      </c>
      <c r="I58" s="46">
        <v>0</v>
      </c>
      <c r="J58" s="252">
        <f>Бюджет!H9</f>
        <v>0</v>
      </c>
      <c r="K58" s="264">
        <v>0</v>
      </c>
      <c r="L58" s="46">
        <v>0</v>
      </c>
      <c r="M58" s="252">
        <f>Бюджет!K9</f>
        <v>0</v>
      </c>
      <c r="N58" s="46"/>
      <c r="O58" s="251"/>
      <c r="P58" s="46"/>
      <c r="Q58" s="46"/>
      <c r="R58" s="251"/>
      <c r="S58" s="46"/>
    </row>
    <row r="59" spans="1:19" s="3" customFormat="1" ht="15">
      <c r="A59" s="52" t="s">
        <v>97</v>
      </c>
      <c r="B59" s="264">
        <v>15</v>
      </c>
      <c r="C59" s="43">
        <f>Бюджет!C8</f>
        <v>16</v>
      </c>
      <c r="D59" s="111">
        <f>B59-C59</f>
        <v>-1</v>
      </c>
      <c r="E59" s="264">
        <v>10</v>
      </c>
      <c r="F59" s="46">
        <f>Бюджет!D8</f>
        <v>8</v>
      </c>
      <c r="G59" s="399">
        <f>E59-F59-1</f>
        <v>1</v>
      </c>
      <c r="H59" s="264">
        <v>14</v>
      </c>
      <c r="I59" s="46">
        <f>Бюджет!E8</f>
        <v>14</v>
      </c>
      <c r="J59" s="111">
        <f>H59-I59</f>
        <v>0</v>
      </c>
      <c r="K59" s="264">
        <v>11</v>
      </c>
      <c r="L59" s="46">
        <f>Бюджет!F8</f>
        <v>10</v>
      </c>
      <c r="M59" s="111">
        <f>K59-L59</f>
        <v>1</v>
      </c>
      <c r="N59" s="43"/>
      <c r="O59" s="43"/>
      <c r="P59" s="43"/>
      <c r="Q59" s="43"/>
      <c r="R59" s="43"/>
      <c r="S59" s="43"/>
    </row>
    <row r="60" spans="1:19" ht="15">
      <c r="A60" s="37"/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3"/>
      <c r="O60" s="45"/>
      <c r="P60" s="43"/>
      <c r="Q60" s="43"/>
      <c r="R60" s="45"/>
      <c r="S60" s="43"/>
    </row>
    <row r="61" spans="1:19" ht="15">
      <c r="A61" s="51" t="s">
        <v>46</v>
      </c>
      <c r="B61" s="43"/>
      <c r="C61" s="45"/>
      <c r="D61" s="111"/>
      <c r="E61" s="43"/>
      <c r="F61" s="45"/>
      <c r="G61" s="111"/>
      <c r="H61" s="43"/>
      <c r="I61" s="45"/>
      <c r="J61" s="111"/>
      <c r="K61" s="43"/>
      <c r="L61" s="45"/>
      <c r="M61" s="111"/>
      <c r="N61" s="43"/>
      <c r="O61" s="45"/>
      <c r="P61" s="43"/>
      <c r="Q61" s="43"/>
      <c r="R61" s="45"/>
      <c r="S61" s="43"/>
    </row>
    <row r="62" spans="1:19" ht="30">
      <c r="A62" s="52" t="s">
        <v>157</v>
      </c>
      <c r="B62" s="264">
        <v>15</v>
      </c>
      <c r="C62" s="43">
        <f>Бюджет!C43</f>
        <v>13</v>
      </c>
      <c r="D62" s="111">
        <f>B62-C62</f>
        <v>2</v>
      </c>
      <c r="E62" s="264">
        <v>15</v>
      </c>
      <c r="F62" s="43">
        <f>Бюджет!D43</f>
        <v>15</v>
      </c>
      <c r="G62" s="111">
        <f>E62-F62</f>
        <v>0</v>
      </c>
      <c r="H62" s="264">
        <v>14</v>
      </c>
      <c r="I62" s="43">
        <f>Бюджет!E43</f>
        <v>14</v>
      </c>
      <c r="J62" s="111">
        <f>H62-I62</f>
        <v>0</v>
      </c>
      <c r="K62" s="264">
        <v>11</v>
      </c>
      <c r="L62" s="43">
        <f>Бюджет!F43</f>
        <v>11</v>
      </c>
      <c r="M62" s="111">
        <f>K62-L62</f>
        <v>0</v>
      </c>
      <c r="N62" s="43"/>
      <c r="O62" s="43"/>
      <c r="P62" s="43"/>
      <c r="Q62" s="43"/>
      <c r="R62" s="43"/>
      <c r="S62" s="43"/>
    </row>
    <row r="63" spans="1:19" ht="1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5"/>
      <c r="O63" s="45"/>
      <c r="P63" s="43"/>
      <c r="Q63" s="45"/>
      <c r="R63" s="45"/>
      <c r="S63" s="43"/>
    </row>
    <row r="64" spans="1:19" ht="15">
      <c r="A64" s="51" t="s">
        <v>47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5"/>
      <c r="O64" s="45"/>
      <c r="P64" s="43"/>
      <c r="Q64" s="45"/>
      <c r="R64" s="45"/>
      <c r="S64" s="43"/>
    </row>
    <row r="65" spans="1:19" ht="15">
      <c r="A65" s="52" t="s">
        <v>117</v>
      </c>
      <c r="B65" s="53">
        <f>SUM(B66:B70)</f>
        <v>40</v>
      </c>
      <c r="C65" s="53">
        <f>SUM(C66:C70)</f>
        <v>41</v>
      </c>
      <c r="D65" s="111">
        <f aca="true" t="shared" si="0" ref="D65:D83">B65-C65</f>
        <v>-1</v>
      </c>
      <c r="E65" s="53">
        <f>SUM(E66:E70)</f>
        <v>55</v>
      </c>
      <c r="F65" s="53">
        <f>SUM(F66:F70)</f>
        <v>49</v>
      </c>
      <c r="G65" s="111">
        <f>E65-F65</f>
        <v>6</v>
      </c>
      <c r="H65" s="53">
        <f>SUM(H66:H70)</f>
        <v>70</v>
      </c>
      <c r="I65" s="53">
        <f>SUM(I66:I70)</f>
        <v>53</v>
      </c>
      <c r="J65" s="111">
        <f>H65-I65</f>
        <v>17</v>
      </c>
      <c r="K65" s="53">
        <f>SUM(K66:K70)</f>
        <v>65</v>
      </c>
      <c r="L65" s="53">
        <f>SUM(L66:L70)</f>
        <v>44</v>
      </c>
      <c r="M65" s="111">
        <f aca="true" t="shared" si="1" ref="M65:M83">K65-L65</f>
        <v>21</v>
      </c>
      <c r="N65" s="45"/>
      <c r="O65" s="45"/>
      <c r="P65" s="43"/>
      <c r="Q65" s="45"/>
      <c r="R65" s="45"/>
      <c r="S65" s="43"/>
    </row>
    <row r="66" spans="1:19" ht="15">
      <c r="A66" s="42" t="s">
        <v>148</v>
      </c>
      <c r="B66" s="264"/>
      <c r="C66" s="43">
        <f>Бюджет!C21</f>
        <v>0</v>
      </c>
      <c r="D66" s="111">
        <f>B66-C66</f>
        <v>0</v>
      </c>
      <c r="E66" s="264">
        <v>20</v>
      </c>
      <c r="F66" s="43">
        <f>Бюджет!D21</f>
        <v>16</v>
      </c>
      <c r="G66" s="399">
        <f>E66-F66-1</f>
        <v>3</v>
      </c>
      <c r="H66" s="264">
        <v>15</v>
      </c>
      <c r="I66" s="43">
        <f>Бюджет!E21</f>
        <v>11</v>
      </c>
      <c r="J66" s="111">
        <f>H66-I66</f>
        <v>4</v>
      </c>
      <c r="K66" s="264">
        <v>25</v>
      </c>
      <c r="L66" s="43">
        <f>Бюджет!F21</f>
        <v>10</v>
      </c>
      <c r="M66" s="111">
        <f t="shared" si="1"/>
        <v>15</v>
      </c>
      <c r="N66" s="45"/>
      <c r="O66" s="43"/>
      <c r="P66" s="43"/>
      <c r="Q66" s="45"/>
      <c r="R66" s="43"/>
      <c r="S66" s="43"/>
    </row>
    <row r="67" spans="1:19" ht="15">
      <c r="A67" s="42" t="s">
        <v>184</v>
      </c>
      <c r="B67" s="264"/>
      <c r="C67" s="43">
        <f>Бюджет!C23</f>
        <v>0</v>
      </c>
      <c r="D67" s="111">
        <f t="shared" si="0"/>
        <v>0</v>
      </c>
      <c r="E67" s="264">
        <v>0</v>
      </c>
      <c r="F67" s="43">
        <f>Бюджет!D23</f>
        <v>0</v>
      </c>
      <c r="G67" s="111">
        <f>E67-F67</f>
        <v>0</v>
      </c>
      <c r="H67" s="264">
        <v>15</v>
      </c>
      <c r="I67" s="43">
        <f>Бюджет!E23</f>
        <v>8</v>
      </c>
      <c r="J67" s="111">
        <f>H67-I67</f>
        <v>7</v>
      </c>
      <c r="K67" s="264">
        <v>10</v>
      </c>
      <c r="L67" s="43">
        <f>Бюджет!F23</f>
        <v>7</v>
      </c>
      <c r="M67" s="111">
        <f t="shared" si="1"/>
        <v>3</v>
      </c>
      <c r="N67" s="43"/>
      <c r="O67" s="43"/>
      <c r="P67" s="43"/>
      <c r="Q67" s="43"/>
      <c r="R67" s="43"/>
      <c r="S67" s="43"/>
    </row>
    <row r="68" spans="1:19" ht="15">
      <c r="A68" s="42" t="s">
        <v>272</v>
      </c>
      <c r="B68" s="264">
        <v>15</v>
      </c>
      <c r="C68" s="43">
        <f>Бюджет!C48</f>
        <v>15</v>
      </c>
      <c r="D68" s="111">
        <f t="shared" si="0"/>
        <v>0</v>
      </c>
      <c r="E68" s="264">
        <v>0</v>
      </c>
      <c r="F68" s="43">
        <f>Бюджет!D48</f>
        <v>0</v>
      </c>
      <c r="G68" s="111">
        <f>E68-F68</f>
        <v>0</v>
      </c>
      <c r="H68" s="264">
        <v>0</v>
      </c>
      <c r="I68" s="43">
        <f>Бюджет!E48</f>
        <v>0</v>
      </c>
      <c r="J68" s="111">
        <f>H68-I68</f>
        <v>0</v>
      </c>
      <c r="K68" s="264">
        <v>0</v>
      </c>
      <c r="L68" s="43">
        <f>Бюджет!F48</f>
        <v>0</v>
      </c>
      <c r="M68" s="111">
        <f t="shared" si="1"/>
        <v>0</v>
      </c>
      <c r="N68" s="43"/>
      <c r="O68" s="43"/>
      <c r="P68" s="43"/>
      <c r="Q68" s="43"/>
      <c r="R68" s="43"/>
      <c r="S68" s="43"/>
    </row>
    <row r="69" spans="1:19" ht="15">
      <c r="A69" s="42" t="s">
        <v>100</v>
      </c>
      <c r="B69" s="264"/>
      <c r="C69" s="43">
        <f>Бюджет!C49</f>
        <v>2</v>
      </c>
      <c r="D69" s="111">
        <f t="shared" si="0"/>
        <v>-2</v>
      </c>
      <c r="E69" s="264">
        <v>15</v>
      </c>
      <c r="F69" s="43">
        <f>Бюджет!D49</f>
        <v>13</v>
      </c>
      <c r="G69" s="111">
        <f aca="true" t="shared" si="2" ref="G69:G83">E69-F69</f>
        <v>2</v>
      </c>
      <c r="H69" s="264">
        <v>15</v>
      </c>
      <c r="I69" s="43">
        <f>Бюджет!E49</f>
        <v>10</v>
      </c>
      <c r="J69" s="111">
        <f aca="true" t="shared" si="3" ref="J69:J83">H69-I69</f>
        <v>5</v>
      </c>
      <c r="K69" s="264">
        <v>10</v>
      </c>
      <c r="L69" s="43">
        <f>Бюджет!F49</f>
        <v>10</v>
      </c>
      <c r="M69" s="111">
        <f t="shared" si="1"/>
        <v>0</v>
      </c>
      <c r="N69" s="43"/>
      <c r="O69" s="43"/>
      <c r="P69" s="43"/>
      <c r="Q69" s="43"/>
      <c r="R69" s="43"/>
      <c r="S69" s="43"/>
    </row>
    <row r="70" spans="1:19" ht="15">
      <c r="A70" s="42" t="s">
        <v>101</v>
      </c>
      <c r="B70" s="264">
        <v>25</v>
      </c>
      <c r="C70" s="43">
        <f>Бюджет!C51</f>
        <v>24</v>
      </c>
      <c r="D70" s="111">
        <f t="shared" si="0"/>
        <v>1</v>
      </c>
      <c r="E70" s="264">
        <v>20</v>
      </c>
      <c r="F70" s="43">
        <f>Бюджет!D51</f>
        <v>20</v>
      </c>
      <c r="G70" s="111">
        <f t="shared" si="2"/>
        <v>0</v>
      </c>
      <c r="H70" s="264">
        <v>25</v>
      </c>
      <c r="I70" s="43">
        <f>Бюджет!E51</f>
        <v>24</v>
      </c>
      <c r="J70" s="399">
        <f>H70-I70-1</f>
        <v>0</v>
      </c>
      <c r="K70" s="264">
        <v>20</v>
      </c>
      <c r="L70" s="43">
        <f>Бюджет!F51</f>
        <v>17</v>
      </c>
      <c r="M70" s="111">
        <f t="shared" si="1"/>
        <v>3</v>
      </c>
      <c r="N70" s="43"/>
      <c r="O70" s="43"/>
      <c r="P70" s="43"/>
      <c r="Q70" s="43"/>
      <c r="R70" s="43"/>
      <c r="S70" s="43"/>
    </row>
    <row r="71" spans="1:19" ht="15">
      <c r="A71" s="115" t="s">
        <v>248</v>
      </c>
      <c r="B71" s="264">
        <v>25</v>
      </c>
      <c r="C71" s="46">
        <f>Бюджет!C24</f>
        <v>28</v>
      </c>
      <c r="D71" s="111">
        <f t="shared" si="0"/>
        <v>-3</v>
      </c>
      <c r="E71" s="264">
        <v>20</v>
      </c>
      <c r="F71" s="263">
        <f>Бюджет!D24</f>
        <v>18</v>
      </c>
      <c r="G71" s="399">
        <f>E71-F71-2</f>
        <v>0</v>
      </c>
      <c r="H71" s="264">
        <v>15</v>
      </c>
      <c r="I71" s="43">
        <f>Бюджет!E24</f>
        <v>13</v>
      </c>
      <c r="J71" s="111">
        <f t="shared" si="3"/>
        <v>2</v>
      </c>
      <c r="K71" s="264">
        <v>24</v>
      </c>
      <c r="L71" s="43">
        <f>Бюджет!F24</f>
        <v>13</v>
      </c>
      <c r="M71" s="111">
        <f>K71-L71</f>
        <v>11</v>
      </c>
      <c r="N71" s="43"/>
      <c r="O71" s="43"/>
      <c r="P71" s="43"/>
      <c r="Q71" s="43"/>
      <c r="R71" s="43"/>
      <c r="S71" s="43"/>
    </row>
    <row r="72" spans="1:19" ht="36.75" customHeight="1">
      <c r="A72" s="115" t="s">
        <v>152</v>
      </c>
      <c r="B72" s="53">
        <f>SUM(B73:B81)</f>
        <v>140</v>
      </c>
      <c r="C72" s="53">
        <f>SUM(C73:C81)</f>
        <v>133</v>
      </c>
      <c r="D72" s="111">
        <f>B72-C72</f>
        <v>7</v>
      </c>
      <c r="E72" s="53">
        <f>SUM(E73:E81)</f>
        <v>145</v>
      </c>
      <c r="F72" s="53">
        <f>SUM(F73:F81)</f>
        <v>125</v>
      </c>
      <c r="G72" s="111">
        <f t="shared" si="2"/>
        <v>20</v>
      </c>
      <c r="H72" s="53">
        <f>SUM(H73:H81)</f>
        <v>130</v>
      </c>
      <c r="I72" s="53">
        <f>SUM(I73:I81)</f>
        <v>103</v>
      </c>
      <c r="J72" s="111">
        <f t="shared" si="3"/>
        <v>27</v>
      </c>
      <c r="K72" s="53">
        <f>SUM(K73:K81)</f>
        <v>100</v>
      </c>
      <c r="L72" s="53">
        <f>SUM(L73:L81)</f>
        <v>78</v>
      </c>
      <c r="M72" s="111">
        <f t="shared" si="1"/>
        <v>22</v>
      </c>
      <c r="N72" s="53">
        <f>SUM(N73:N81)</f>
        <v>86</v>
      </c>
      <c r="O72" s="53">
        <f>SUM(O73:O81)</f>
        <v>59</v>
      </c>
      <c r="P72" s="111">
        <f>N72-O72</f>
        <v>27</v>
      </c>
      <c r="Q72" s="43"/>
      <c r="R72" s="43"/>
      <c r="S72" s="43"/>
    </row>
    <row r="73" spans="1:19" ht="15">
      <c r="A73" s="42" t="s">
        <v>275</v>
      </c>
      <c r="B73" s="264"/>
      <c r="C73" s="46">
        <f>Бюджет!C6</f>
        <v>2</v>
      </c>
      <c r="D73" s="111">
        <f>B73-C73</f>
        <v>-2</v>
      </c>
      <c r="E73" s="264">
        <v>15</v>
      </c>
      <c r="F73" s="43">
        <f>Бюджет!D6</f>
        <v>12</v>
      </c>
      <c r="G73" s="399">
        <f>E73-F73-2</f>
        <v>1</v>
      </c>
      <c r="H73" s="264">
        <v>15</v>
      </c>
      <c r="I73" s="43">
        <f>Бюджет!E6</f>
        <v>13</v>
      </c>
      <c r="J73" s="111">
        <f t="shared" si="3"/>
        <v>2</v>
      </c>
      <c r="K73" s="264">
        <v>10</v>
      </c>
      <c r="L73" s="43">
        <f>Бюджет!F6</f>
        <v>4</v>
      </c>
      <c r="M73" s="111">
        <f t="shared" si="1"/>
        <v>6</v>
      </c>
      <c r="N73" s="264">
        <v>9</v>
      </c>
      <c r="O73" s="43">
        <f>Бюджет!G6</f>
        <v>5</v>
      </c>
      <c r="P73" s="111">
        <f>N73-O73</f>
        <v>4</v>
      </c>
      <c r="Q73" s="43"/>
      <c r="R73" s="43"/>
      <c r="S73" s="43"/>
    </row>
    <row r="74" spans="1:19" ht="15">
      <c r="A74" s="42" t="s">
        <v>276</v>
      </c>
      <c r="B74" s="264">
        <v>20</v>
      </c>
      <c r="C74" s="43">
        <f>Бюджет!C7</f>
        <v>17</v>
      </c>
      <c r="D74" s="111">
        <f>B74-C74</f>
        <v>3</v>
      </c>
      <c r="E74" s="264">
        <v>15</v>
      </c>
      <c r="F74" s="43">
        <f>Бюджет!D7</f>
        <v>13</v>
      </c>
      <c r="G74" s="111">
        <f t="shared" si="2"/>
        <v>2</v>
      </c>
      <c r="H74" s="264">
        <v>15</v>
      </c>
      <c r="I74" s="43">
        <f>Бюджет!E7</f>
        <v>12</v>
      </c>
      <c r="J74" s="111">
        <f t="shared" si="3"/>
        <v>3</v>
      </c>
      <c r="K74" s="264">
        <v>10</v>
      </c>
      <c r="L74" s="43">
        <f>Бюджет!F7</f>
        <v>10</v>
      </c>
      <c r="M74" s="111">
        <f t="shared" si="1"/>
        <v>0</v>
      </c>
      <c r="N74" s="264">
        <v>10</v>
      </c>
      <c r="O74" s="43">
        <f>Бюджет!G7</f>
        <v>9</v>
      </c>
      <c r="P74" s="111">
        <f aca="true" t="shared" si="4" ref="P74:P81">N74-O74</f>
        <v>1</v>
      </c>
      <c r="Q74" s="43"/>
      <c r="R74" s="43"/>
      <c r="S74" s="43"/>
    </row>
    <row r="75" spans="1:19" ht="15">
      <c r="A75" s="42" t="s">
        <v>178</v>
      </c>
      <c r="B75" s="264">
        <v>25</v>
      </c>
      <c r="C75" s="43">
        <f>Бюджет!C12</f>
        <v>25</v>
      </c>
      <c r="D75" s="252">
        <f t="shared" si="0"/>
        <v>0</v>
      </c>
      <c r="E75" s="264">
        <v>25</v>
      </c>
      <c r="F75" s="43">
        <f>Бюджет!D12</f>
        <v>24</v>
      </c>
      <c r="G75" s="252">
        <f t="shared" si="2"/>
        <v>1</v>
      </c>
      <c r="H75" s="264">
        <v>25</v>
      </c>
      <c r="I75" s="43">
        <f>Бюджет!E12</f>
        <v>24</v>
      </c>
      <c r="J75" s="111">
        <f t="shared" si="3"/>
        <v>1</v>
      </c>
      <c r="K75" s="264">
        <v>20</v>
      </c>
      <c r="L75" s="43">
        <f>Бюджет!F12</f>
        <v>17</v>
      </c>
      <c r="M75" s="111">
        <f t="shared" si="1"/>
        <v>3</v>
      </c>
      <c r="N75" s="264">
        <v>13</v>
      </c>
      <c r="O75" s="43">
        <f>Бюджет!G12</f>
        <v>11</v>
      </c>
      <c r="P75" s="111">
        <f t="shared" si="4"/>
        <v>2</v>
      </c>
      <c r="Q75" s="43"/>
      <c r="R75" s="43"/>
      <c r="S75" s="43"/>
    </row>
    <row r="76" spans="1:19" ht="15">
      <c r="A76" s="42" t="s">
        <v>277</v>
      </c>
      <c r="B76" s="264">
        <v>25</v>
      </c>
      <c r="C76" s="46">
        <f>Бюджет!C17</f>
        <v>25</v>
      </c>
      <c r="D76" s="111">
        <f>B76-C76</f>
        <v>0</v>
      </c>
      <c r="E76" s="264">
        <v>25</v>
      </c>
      <c r="F76" s="43">
        <f>Бюджет!D17</f>
        <v>24</v>
      </c>
      <c r="G76" s="111">
        <f t="shared" si="2"/>
        <v>1</v>
      </c>
      <c r="H76" s="264">
        <v>30</v>
      </c>
      <c r="I76" s="43">
        <f>Бюджет!E17</f>
        <v>24</v>
      </c>
      <c r="J76" s="111">
        <f t="shared" si="3"/>
        <v>6</v>
      </c>
      <c r="K76" s="264">
        <v>20</v>
      </c>
      <c r="L76" s="43">
        <f>Бюджет!F17</f>
        <v>15</v>
      </c>
      <c r="M76" s="111">
        <f t="shared" si="1"/>
        <v>5</v>
      </c>
      <c r="N76" s="264">
        <v>22</v>
      </c>
      <c r="O76" s="43">
        <f>Бюджет!G17</f>
        <v>11</v>
      </c>
      <c r="P76" s="399">
        <f>N76-O76-1</f>
        <v>10</v>
      </c>
      <c r="Q76" s="43"/>
      <c r="R76" s="43"/>
      <c r="S76" s="43"/>
    </row>
    <row r="77" spans="1:19" ht="15">
      <c r="A77" s="42" t="s">
        <v>278</v>
      </c>
      <c r="B77" s="264">
        <v>25</v>
      </c>
      <c r="C77" s="46">
        <f>Бюджет!C20</f>
        <v>25</v>
      </c>
      <c r="D77" s="111">
        <f>B77-C77</f>
        <v>0</v>
      </c>
      <c r="E77" s="264">
        <v>0</v>
      </c>
      <c r="F77" s="43">
        <f>Бюджет!D20</f>
        <v>0</v>
      </c>
      <c r="G77" s="111">
        <f t="shared" si="2"/>
        <v>0</v>
      </c>
      <c r="H77" s="264">
        <v>0</v>
      </c>
      <c r="I77" s="43">
        <f>Бюджет!E20</f>
        <v>0</v>
      </c>
      <c r="J77" s="111">
        <f t="shared" si="3"/>
        <v>0</v>
      </c>
      <c r="K77" s="264">
        <v>0</v>
      </c>
      <c r="L77" s="43">
        <f>Бюджет!F20</f>
        <v>0</v>
      </c>
      <c r="M77" s="111">
        <f t="shared" si="1"/>
        <v>0</v>
      </c>
      <c r="N77" s="264">
        <v>0</v>
      </c>
      <c r="O77" s="43">
        <f>Бюджет!G20</f>
        <v>0</v>
      </c>
      <c r="P77" s="111">
        <f t="shared" si="4"/>
        <v>0</v>
      </c>
      <c r="Q77" s="43"/>
      <c r="R77" s="43"/>
      <c r="S77" s="43"/>
    </row>
    <row r="78" spans="1:19" ht="15">
      <c r="A78" s="42" t="s">
        <v>249</v>
      </c>
      <c r="B78" s="264"/>
      <c r="C78" s="46">
        <f>Бюджет!C22</f>
        <v>1</v>
      </c>
      <c r="D78" s="111">
        <f>B78-C78</f>
        <v>-1</v>
      </c>
      <c r="E78" s="264">
        <v>20</v>
      </c>
      <c r="F78" s="43">
        <f>Бюджет!D22</f>
        <v>15</v>
      </c>
      <c r="G78" s="111">
        <f t="shared" si="2"/>
        <v>5</v>
      </c>
      <c r="H78" s="264">
        <v>0</v>
      </c>
      <c r="I78" s="43">
        <f>Бюджет!E22</f>
        <v>0</v>
      </c>
      <c r="J78" s="111">
        <f t="shared" si="3"/>
        <v>0</v>
      </c>
      <c r="K78" s="264">
        <v>0</v>
      </c>
      <c r="L78" s="43">
        <f>Бюджет!F22</f>
        <v>0</v>
      </c>
      <c r="M78" s="111">
        <f t="shared" si="1"/>
        <v>0</v>
      </c>
      <c r="N78" s="264">
        <v>0</v>
      </c>
      <c r="O78" s="43">
        <f>Бюджет!G22</f>
        <v>0</v>
      </c>
      <c r="P78" s="111">
        <f t="shared" si="4"/>
        <v>0</v>
      </c>
      <c r="Q78" s="43"/>
      <c r="R78" s="43"/>
      <c r="S78" s="43"/>
    </row>
    <row r="79" spans="1:19" ht="15">
      <c r="A79" s="42" t="s">
        <v>279</v>
      </c>
      <c r="B79" s="264">
        <v>15</v>
      </c>
      <c r="C79" s="43">
        <f>Бюджет!C31</f>
        <v>15</v>
      </c>
      <c r="D79" s="111">
        <f t="shared" si="0"/>
        <v>0</v>
      </c>
      <c r="E79" s="264">
        <v>15</v>
      </c>
      <c r="F79" s="43">
        <f>Бюджет!D31</f>
        <v>11</v>
      </c>
      <c r="G79" s="111">
        <f t="shared" si="2"/>
        <v>4</v>
      </c>
      <c r="H79" s="264">
        <v>15</v>
      </c>
      <c r="I79" s="43">
        <f>Бюджет!E31</f>
        <v>8</v>
      </c>
      <c r="J79" s="111">
        <f t="shared" si="3"/>
        <v>7</v>
      </c>
      <c r="K79" s="264">
        <v>15</v>
      </c>
      <c r="L79" s="43">
        <f>Бюджет!F31</f>
        <v>12</v>
      </c>
      <c r="M79" s="111">
        <f t="shared" si="1"/>
        <v>3</v>
      </c>
      <c r="N79" s="264">
        <v>10</v>
      </c>
      <c r="O79" s="43">
        <f>Бюджет!G31</f>
        <v>9</v>
      </c>
      <c r="P79" s="111">
        <f t="shared" si="4"/>
        <v>1</v>
      </c>
      <c r="Q79" s="43"/>
      <c r="R79" s="43"/>
      <c r="S79" s="43"/>
    </row>
    <row r="80" spans="1:19" ht="15">
      <c r="A80" s="42" t="s">
        <v>280</v>
      </c>
      <c r="B80" s="264">
        <v>15</v>
      </c>
      <c r="C80" s="43">
        <f>Бюджет!C35</f>
        <v>9</v>
      </c>
      <c r="D80" s="111">
        <f t="shared" si="0"/>
        <v>6</v>
      </c>
      <c r="E80" s="264">
        <v>15</v>
      </c>
      <c r="F80" s="43">
        <f>Бюджет!D35</f>
        <v>12</v>
      </c>
      <c r="G80" s="399">
        <f>E80-F80-1</f>
        <v>2</v>
      </c>
      <c r="H80" s="264">
        <v>15</v>
      </c>
      <c r="I80" s="43">
        <f>Бюджет!E35</f>
        <v>8</v>
      </c>
      <c r="J80" s="111">
        <f t="shared" si="3"/>
        <v>7</v>
      </c>
      <c r="K80" s="264">
        <v>10</v>
      </c>
      <c r="L80" s="43">
        <f>Бюджет!F35</f>
        <v>6</v>
      </c>
      <c r="M80" s="111">
        <f t="shared" si="1"/>
        <v>4</v>
      </c>
      <c r="N80" s="264">
        <v>9</v>
      </c>
      <c r="O80" s="43">
        <f>Бюджет!G35</f>
        <v>4</v>
      </c>
      <c r="P80" s="111">
        <f t="shared" si="4"/>
        <v>5</v>
      </c>
      <c r="Q80" s="43"/>
      <c r="R80" s="43"/>
      <c r="S80" s="43"/>
    </row>
    <row r="81" spans="1:19" ht="15">
      <c r="A81" s="42" t="s">
        <v>179</v>
      </c>
      <c r="B81" s="264">
        <v>15</v>
      </c>
      <c r="C81" s="46">
        <f>Бюджет!C40</f>
        <v>14</v>
      </c>
      <c r="D81" s="111">
        <f t="shared" si="0"/>
        <v>1</v>
      </c>
      <c r="E81" s="264">
        <v>15</v>
      </c>
      <c r="F81" s="43">
        <f>Бюджет!D40</f>
        <v>14</v>
      </c>
      <c r="G81" s="111">
        <f t="shared" si="2"/>
        <v>1</v>
      </c>
      <c r="H81" s="264">
        <v>15</v>
      </c>
      <c r="I81" s="43">
        <f>Бюджет!E40</f>
        <v>14</v>
      </c>
      <c r="J81" s="111">
        <f t="shared" si="3"/>
        <v>1</v>
      </c>
      <c r="K81" s="264">
        <v>15</v>
      </c>
      <c r="L81" s="43">
        <f>Бюджет!F40</f>
        <v>14</v>
      </c>
      <c r="M81" s="111">
        <f t="shared" si="1"/>
        <v>1</v>
      </c>
      <c r="N81" s="264">
        <v>13</v>
      </c>
      <c r="O81" s="43">
        <f>Бюджет!G40</f>
        <v>10</v>
      </c>
      <c r="P81" s="111">
        <f t="shared" si="4"/>
        <v>3</v>
      </c>
      <c r="Q81" s="43"/>
      <c r="R81" s="43"/>
      <c r="S81" s="43"/>
    </row>
    <row r="82" spans="1:19" s="1" customFormat="1" ht="15">
      <c r="A82" s="310"/>
      <c r="B82" s="46"/>
      <c r="C82" s="46"/>
      <c r="D82" s="252"/>
      <c r="E82" s="46"/>
      <c r="F82" s="46"/>
      <c r="G82" s="252"/>
      <c r="H82" s="46"/>
      <c r="I82" s="46"/>
      <c r="J82" s="252"/>
      <c r="K82" s="46"/>
      <c r="L82" s="46"/>
      <c r="M82" s="252"/>
      <c r="N82" s="46"/>
      <c r="O82" s="46"/>
      <c r="P82" s="43"/>
      <c r="Q82" s="43"/>
      <c r="R82" s="43"/>
      <c r="S82" s="43"/>
    </row>
    <row r="83" spans="1:19" ht="15">
      <c r="A83" s="52" t="s">
        <v>98</v>
      </c>
      <c r="B83" s="264">
        <v>25</v>
      </c>
      <c r="C83" s="43">
        <f>Бюджет!C25</f>
        <v>25</v>
      </c>
      <c r="D83" s="111">
        <f t="shared" si="0"/>
        <v>0</v>
      </c>
      <c r="E83" s="264">
        <v>20</v>
      </c>
      <c r="F83" s="43">
        <f>Бюджет!D25</f>
        <v>23</v>
      </c>
      <c r="G83" s="111">
        <f t="shared" si="2"/>
        <v>-3</v>
      </c>
      <c r="H83" s="264">
        <v>20</v>
      </c>
      <c r="I83" s="268">
        <f>Бюджет!E25-1</f>
        <v>20</v>
      </c>
      <c r="J83" s="111">
        <f t="shared" si="3"/>
        <v>0</v>
      </c>
      <c r="K83" s="264">
        <v>15</v>
      </c>
      <c r="L83" s="46">
        <f>Бюджет!F25</f>
        <v>12</v>
      </c>
      <c r="M83" s="111">
        <f t="shared" si="1"/>
        <v>3</v>
      </c>
      <c r="N83" s="43"/>
      <c r="O83" s="43"/>
      <c r="P83" s="43"/>
      <c r="Q83" s="43"/>
      <c r="R83" s="43"/>
      <c r="S83" s="43"/>
    </row>
    <row r="84" spans="1:19" ht="15">
      <c r="A84" s="37"/>
      <c r="B84" s="43"/>
      <c r="C84" s="45"/>
      <c r="D84" s="111"/>
      <c r="E84" s="43"/>
      <c r="F84" s="45"/>
      <c r="G84" s="111"/>
      <c r="H84" s="43"/>
      <c r="I84" s="45"/>
      <c r="J84" s="111"/>
      <c r="K84" s="45"/>
      <c r="L84" s="45"/>
      <c r="M84" s="111"/>
      <c r="N84" s="45"/>
      <c r="O84" s="45"/>
      <c r="P84" s="43"/>
      <c r="Q84" s="45"/>
      <c r="R84" s="45"/>
      <c r="S84" s="43"/>
    </row>
    <row r="85" spans="1:19" ht="15">
      <c r="A85" s="51" t="s">
        <v>48</v>
      </c>
      <c r="B85" s="43"/>
      <c r="C85" s="45"/>
      <c r="D85" s="111"/>
      <c r="E85" s="45"/>
      <c r="F85" s="45"/>
      <c r="G85" s="111"/>
      <c r="H85" s="45"/>
      <c r="I85" s="45"/>
      <c r="J85" s="111"/>
      <c r="K85" s="45"/>
      <c r="L85" s="45"/>
      <c r="M85" s="111"/>
      <c r="N85" s="45"/>
      <c r="O85" s="45"/>
      <c r="P85" s="43"/>
      <c r="Q85" s="45"/>
      <c r="R85" s="45"/>
      <c r="S85" s="43"/>
    </row>
    <row r="86" spans="1:19" ht="15">
      <c r="A86" s="9" t="s">
        <v>118</v>
      </c>
      <c r="B86" s="53">
        <f>SUM(B87:B88)</f>
        <v>35</v>
      </c>
      <c r="C86" s="53">
        <f>SUM(C87:C88)</f>
        <v>36</v>
      </c>
      <c r="D86" s="111">
        <f>B86-C86</f>
        <v>-1</v>
      </c>
      <c r="E86" s="53">
        <f>SUM(E87:E88)</f>
        <v>33</v>
      </c>
      <c r="F86" s="53">
        <f>SUM(F87:F88)</f>
        <v>31</v>
      </c>
      <c r="G86" s="111">
        <f>E86-F86</f>
        <v>2</v>
      </c>
      <c r="H86" s="53">
        <f>SUM(H87:H88)</f>
        <v>30</v>
      </c>
      <c r="I86" s="53">
        <f>SUM(I87:I88)</f>
        <v>24</v>
      </c>
      <c r="J86" s="111">
        <f>H86-I86</f>
        <v>6</v>
      </c>
      <c r="K86" s="53">
        <f>SUM(K87:K88)</f>
        <v>25</v>
      </c>
      <c r="L86" s="53">
        <f>SUM(L87:L88)</f>
        <v>23</v>
      </c>
      <c r="M86" s="111">
        <f>K86-L86</f>
        <v>2</v>
      </c>
      <c r="N86" s="43"/>
      <c r="O86" s="43"/>
      <c r="P86" s="43"/>
      <c r="Q86" s="43"/>
      <c r="R86" s="43"/>
      <c r="S86" s="43"/>
    </row>
    <row r="87" spans="1:19" ht="15">
      <c r="A87" s="10" t="s">
        <v>102</v>
      </c>
      <c r="B87" s="264">
        <v>20</v>
      </c>
      <c r="C87" s="43">
        <f>Бюджет!C4</f>
        <v>21</v>
      </c>
      <c r="D87" s="111">
        <f>B87-C87</f>
        <v>-1</v>
      </c>
      <c r="E87" s="264">
        <v>18</v>
      </c>
      <c r="F87" s="43">
        <f>Бюджет!D4</f>
        <v>16</v>
      </c>
      <c r="G87" s="111">
        <f>E87-F87</f>
        <v>2</v>
      </c>
      <c r="H87" s="264">
        <v>15</v>
      </c>
      <c r="I87" s="43">
        <f>Бюджет!E4</f>
        <v>14</v>
      </c>
      <c r="J87" s="111">
        <f>H87-I87</f>
        <v>1</v>
      </c>
      <c r="K87" s="264">
        <v>15</v>
      </c>
      <c r="L87" s="46">
        <f>Бюджет!F4</f>
        <v>13</v>
      </c>
      <c r="M87" s="111">
        <f>K87-L87</f>
        <v>2</v>
      </c>
      <c r="N87" s="43"/>
      <c r="O87" s="43"/>
      <c r="P87" s="43"/>
      <c r="Q87" s="43"/>
      <c r="R87" s="43"/>
      <c r="S87" s="43"/>
    </row>
    <row r="88" spans="1:19" ht="15">
      <c r="A88" s="10" t="s">
        <v>119</v>
      </c>
      <c r="B88" s="264">
        <v>15</v>
      </c>
      <c r="C88" s="43">
        <f>Бюджет!C5</f>
        <v>15</v>
      </c>
      <c r="D88" s="111">
        <f>B88-C88</f>
        <v>0</v>
      </c>
      <c r="E88" s="264">
        <v>15</v>
      </c>
      <c r="F88" s="43">
        <f>Бюджет!D5</f>
        <v>15</v>
      </c>
      <c r="G88" s="252">
        <f>E88-F88</f>
        <v>0</v>
      </c>
      <c r="H88" s="264">
        <v>15</v>
      </c>
      <c r="I88" s="43">
        <f>Бюджет!E5</f>
        <v>10</v>
      </c>
      <c r="J88" s="111">
        <f>H88-I88</f>
        <v>5</v>
      </c>
      <c r="K88" s="264">
        <v>10</v>
      </c>
      <c r="L88" s="46">
        <f>Бюджет!F5</f>
        <v>10</v>
      </c>
      <c r="M88" s="111">
        <f>K88-L88</f>
        <v>0</v>
      </c>
      <c r="N88" s="43"/>
      <c r="O88" s="43"/>
      <c r="P88" s="43"/>
      <c r="Q88" s="43"/>
      <c r="R88" s="43"/>
      <c r="S88" s="43"/>
    </row>
    <row r="89" spans="1:19" ht="15">
      <c r="A89" s="52" t="s">
        <v>105</v>
      </c>
      <c r="B89" s="264">
        <v>17</v>
      </c>
      <c r="C89" s="43">
        <f>Бюджет!C16</f>
        <v>19</v>
      </c>
      <c r="D89" s="111">
        <f>B89-C89</f>
        <v>-2</v>
      </c>
      <c r="E89" s="264">
        <v>22</v>
      </c>
      <c r="F89" s="43">
        <f>Бюджет!D16</f>
        <v>24</v>
      </c>
      <c r="G89" s="111">
        <f>E89-F89</f>
        <v>-2</v>
      </c>
      <c r="H89" s="264">
        <v>27</v>
      </c>
      <c r="I89" s="43">
        <f>Бюджет!E16</f>
        <v>27</v>
      </c>
      <c r="J89" s="111">
        <f>H89-I89</f>
        <v>0</v>
      </c>
      <c r="K89" s="264">
        <v>30</v>
      </c>
      <c r="L89" s="43">
        <f>Бюджет!F16</f>
        <v>21</v>
      </c>
      <c r="M89" s="399">
        <f>K89-L89-2</f>
        <v>7</v>
      </c>
      <c r="N89" s="43"/>
      <c r="O89" s="43"/>
      <c r="P89" s="43"/>
      <c r="Q89" s="43"/>
      <c r="R89" s="43"/>
      <c r="S89" s="43"/>
    </row>
    <row r="90" spans="1:19" ht="15">
      <c r="A90" s="37"/>
      <c r="B90" s="43"/>
      <c r="C90" s="45"/>
      <c r="D90" s="111"/>
      <c r="E90" s="43"/>
      <c r="F90" s="45"/>
      <c r="G90" s="111"/>
      <c r="H90" s="43"/>
      <c r="I90" s="45"/>
      <c r="J90" s="111"/>
      <c r="K90" s="43"/>
      <c r="L90" s="45"/>
      <c r="M90" s="111"/>
      <c r="N90" s="45"/>
      <c r="O90" s="45"/>
      <c r="P90" s="43"/>
      <c r="Q90" s="45"/>
      <c r="R90" s="45"/>
      <c r="S90" s="43"/>
    </row>
    <row r="91" spans="1:19" ht="15">
      <c r="A91" s="51" t="s">
        <v>49</v>
      </c>
      <c r="B91" s="43"/>
      <c r="C91" s="45"/>
      <c r="D91" s="111"/>
      <c r="E91" s="43"/>
      <c r="F91" s="45"/>
      <c r="G91" s="111"/>
      <c r="H91" s="43"/>
      <c r="I91" s="45"/>
      <c r="J91" s="111"/>
      <c r="K91" s="43"/>
      <c r="L91" s="45"/>
      <c r="M91" s="111"/>
      <c r="N91" s="45"/>
      <c r="O91" s="45"/>
      <c r="P91" s="43"/>
      <c r="Q91" s="45"/>
      <c r="R91" s="45"/>
      <c r="S91" s="43"/>
    </row>
    <row r="92" spans="1:19" s="3" customFormat="1" ht="15">
      <c r="A92" s="52" t="s">
        <v>106</v>
      </c>
      <c r="B92" s="264">
        <v>19</v>
      </c>
      <c r="C92" s="43">
        <f>Бюджет!C10</f>
        <v>20</v>
      </c>
      <c r="D92" s="111">
        <f>B92-C92</f>
        <v>-1</v>
      </c>
      <c r="E92" s="264">
        <v>15</v>
      </c>
      <c r="F92" s="43">
        <f>Бюджет!D10</f>
        <v>15</v>
      </c>
      <c r="G92" s="399">
        <f>E92-F92-1</f>
        <v>-1</v>
      </c>
      <c r="H92" s="264">
        <v>18</v>
      </c>
      <c r="I92" s="43">
        <f>Бюджет!E10</f>
        <v>17</v>
      </c>
      <c r="J92" s="111">
        <f>H92-I92</f>
        <v>1</v>
      </c>
      <c r="K92" s="264">
        <v>20</v>
      </c>
      <c r="L92" s="43">
        <f>Бюджет!F10</f>
        <v>20</v>
      </c>
      <c r="M92" s="111">
        <f>K92-L92</f>
        <v>0</v>
      </c>
      <c r="N92" s="43"/>
      <c r="O92" s="43"/>
      <c r="P92" s="43"/>
      <c r="Q92" s="43"/>
      <c r="R92" s="43"/>
      <c r="S92" s="43"/>
    </row>
    <row r="93" spans="1:19" ht="15">
      <c r="A93" s="37"/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  <c r="Q93" s="45"/>
      <c r="R93" s="45"/>
      <c r="S93" s="43"/>
    </row>
    <row r="94" spans="1:19" ht="15">
      <c r="A94" s="51" t="s">
        <v>50</v>
      </c>
      <c r="B94" s="43"/>
      <c r="C94" s="45"/>
      <c r="D94" s="111"/>
      <c r="E94" s="43"/>
      <c r="F94" s="45"/>
      <c r="G94" s="111"/>
      <c r="H94" s="43"/>
      <c r="I94" s="45"/>
      <c r="J94" s="111"/>
      <c r="K94" s="43"/>
      <c r="L94" s="45"/>
      <c r="M94" s="111"/>
      <c r="N94" s="45"/>
      <c r="O94" s="45"/>
      <c r="P94" s="43"/>
      <c r="Q94" s="45"/>
      <c r="R94" s="45"/>
      <c r="S94" s="43"/>
    </row>
    <row r="95" spans="1:19" s="3" customFormat="1" ht="15">
      <c r="A95" s="52" t="s">
        <v>107</v>
      </c>
      <c r="B95" s="264">
        <v>20</v>
      </c>
      <c r="C95" s="43">
        <f>Бюджет!C50</f>
        <v>20</v>
      </c>
      <c r="D95" s="111">
        <f>B95-C95</f>
        <v>0</v>
      </c>
      <c r="E95" s="264">
        <v>19</v>
      </c>
      <c r="F95" s="43">
        <f>Бюджет!D50</f>
        <v>20</v>
      </c>
      <c r="G95" s="111">
        <f>E95-F95</f>
        <v>-1</v>
      </c>
      <c r="H95" s="264">
        <v>17</v>
      </c>
      <c r="I95" s="43">
        <f>Бюджет!E50</f>
        <v>20</v>
      </c>
      <c r="J95" s="111">
        <f>H95-I95</f>
        <v>-3</v>
      </c>
      <c r="K95" s="264">
        <v>20</v>
      </c>
      <c r="L95" s="43">
        <f>Бюджет!F50</f>
        <v>12</v>
      </c>
      <c r="M95" s="111">
        <f>K95-L95</f>
        <v>8</v>
      </c>
      <c r="N95" s="43"/>
      <c r="O95" s="43"/>
      <c r="P95" s="43"/>
      <c r="Q95" s="43"/>
      <c r="R95" s="43"/>
      <c r="S95" s="43"/>
    </row>
    <row r="96" spans="1:19" ht="15">
      <c r="A96" s="37"/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  <c r="Q96" s="45"/>
      <c r="R96" s="45"/>
      <c r="S96" s="43"/>
    </row>
    <row r="97" spans="1:19" ht="15">
      <c r="A97" s="51" t="s">
        <v>138</v>
      </c>
      <c r="B97" s="43"/>
      <c r="C97" s="45"/>
      <c r="D97" s="111"/>
      <c r="E97" s="43"/>
      <c r="F97" s="45"/>
      <c r="G97" s="111"/>
      <c r="H97" s="43"/>
      <c r="I97" s="45"/>
      <c r="J97" s="111"/>
      <c r="K97" s="43"/>
      <c r="L97" s="45"/>
      <c r="M97" s="111"/>
      <c r="N97" s="45"/>
      <c r="O97" s="45"/>
      <c r="P97" s="43"/>
      <c r="Q97" s="45"/>
      <c r="R97" s="45"/>
      <c r="S97" s="43"/>
    </row>
    <row r="98" spans="1:19" ht="15">
      <c r="A98" s="52" t="s">
        <v>156</v>
      </c>
      <c r="B98" s="264">
        <v>5</v>
      </c>
      <c r="C98" s="43">
        <f>Бюджет!C46</f>
        <v>5</v>
      </c>
      <c r="D98" s="111">
        <f>B98-C98</f>
        <v>0</v>
      </c>
      <c r="E98" s="264">
        <v>0</v>
      </c>
      <c r="F98" s="43">
        <f>Бюджет!D46</f>
        <v>0</v>
      </c>
      <c r="G98" s="111">
        <f>E98-F98</f>
        <v>0</v>
      </c>
      <c r="H98" s="264">
        <v>0</v>
      </c>
      <c r="I98" s="43">
        <f>Бюджет!E46</f>
        <v>0</v>
      </c>
      <c r="J98" s="111">
        <f>H98-I98</f>
        <v>0</v>
      </c>
      <c r="K98" s="264">
        <v>10</v>
      </c>
      <c r="L98" s="43">
        <f>Бюджет!F46</f>
        <v>9</v>
      </c>
      <c r="M98" s="399">
        <f>K98-L98-1</f>
        <v>0</v>
      </c>
      <c r="N98" s="43"/>
      <c r="O98" s="43"/>
      <c r="P98" s="111"/>
      <c r="Q98" s="43"/>
      <c r="R98" s="43"/>
      <c r="S98" s="111"/>
    </row>
    <row r="99" spans="1:19" ht="15">
      <c r="A99" s="52"/>
      <c r="B99" s="43"/>
      <c r="C99" s="43"/>
      <c r="D99" s="111"/>
      <c r="E99" s="43"/>
      <c r="F99" s="43"/>
      <c r="G99" s="111"/>
      <c r="H99" s="43"/>
      <c r="I99" s="43"/>
      <c r="J99" s="111"/>
      <c r="K99" s="43"/>
      <c r="L99" s="43"/>
      <c r="M99" s="111"/>
      <c r="N99" s="43"/>
      <c r="O99" s="43"/>
      <c r="P99" s="111"/>
      <c r="Q99" s="43"/>
      <c r="R99" s="43"/>
      <c r="S99" s="111"/>
    </row>
    <row r="100" spans="1:19" ht="15">
      <c r="A100" s="51" t="s">
        <v>222</v>
      </c>
      <c r="B100" s="43"/>
      <c r="C100" s="43"/>
      <c r="D100" s="111"/>
      <c r="E100" s="43"/>
      <c r="F100" s="43"/>
      <c r="G100" s="111"/>
      <c r="H100" s="43"/>
      <c r="I100" s="43"/>
      <c r="J100" s="111"/>
      <c r="K100" s="43"/>
      <c r="L100" s="43"/>
      <c r="M100" s="111"/>
      <c r="N100" s="43"/>
      <c r="O100" s="43"/>
      <c r="P100" s="111"/>
      <c r="Q100" s="43"/>
      <c r="R100" s="43"/>
      <c r="S100" s="111"/>
    </row>
    <row r="101" spans="1:19" s="1" customFormat="1" ht="15">
      <c r="A101" s="249" t="s">
        <v>208</v>
      </c>
      <c r="B101" s="264">
        <v>0</v>
      </c>
      <c r="C101" s="46">
        <f>Бюджет!C36</f>
        <v>0</v>
      </c>
      <c r="D101" s="111">
        <f>B101-C101</f>
        <v>0</v>
      </c>
      <c r="E101" s="264">
        <v>0</v>
      </c>
      <c r="F101" s="46">
        <f>Бюджет!D36</f>
        <v>0</v>
      </c>
      <c r="G101" s="111">
        <f>E101-F101</f>
        <v>0</v>
      </c>
      <c r="H101" s="264">
        <v>0</v>
      </c>
      <c r="I101" s="46">
        <f>Бюджет!E36</f>
        <v>0</v>
      </c>
      <c r="J101" s="111">
        <f>H101-I101</f>
        <v>0</v>
      </c>
      <c r="K101" s="264">
        <v>1</v>
      </c>
      <c r="L101" s="46">
        <f>Бюджет!F36</f>
        <v>1</v>
      </c>
      <c r="M101" s="111">
        <f>K101-L101</f>
        <v>0</v>
      </c>
      <c r="N101" s="46"/>
      <c r="O101" s="46"/>
      <c r="P101" s="252"/>
      <c r="Q101" s="46"/>
      <c r="R101" s="46"/>
      <c r="S101" s="252"/>
    </row>
    <row r="102" spans="1:19" ht="15">
      <c r="A102" s="52" t="s">
        <v>168</v>
      </c>
      <c r="B102" s="264">
        <v>5</v>
      </c>
      <c r="C102" s="43">
        <f>Бюджет!C47</f>
        <v>5</v>
      </c>
      <c r="D102" s="111">
        <f>B102-C102</f>
        <v>0</v>
      </c>
      <c r="E102" s="264">
        <v>0</v>
      </c>
      <c r="F102" s="43">
        <f>Бюджет!D47</f>
        <v>0</v>
      </c>
      <c r="G102" s="111">
        <f>E102-F102</f>
        <v>0</v>
      </c>
      <c r="H102" s="264">
        <v>0</v>
      </c>
      <c r="I102" s="43">
        <f>Бюджет!E47</f>
        <v>1</v>
      </c>
      <c r="J102" s="111">
        <f>H102-I102</f>
        <v>-1</v>
      </c>
      <c r="K102" s="264">
        <v>5</v>
      </c>
      <c r="L102" s="43">
        <f>Бюджет!F47</f>
        <v>3</v>
      </c>
      <c r="M102" s="111">
        <f>K102-L102</f>
        <v>2</v>
      </c>
      <c r="N102" s="264">
        <v>0</v>
      </c>
      <c r="O102" s="43"/>
      <c r="P102" s="111">
        <f>N102-O102</f>
        <v>0</v>
      </c>
      <c r="Q102" s="264">
        <v>5</v>
      </c>
      <c r="R102" s="43">
        <f>Бюджет!H47</f>
        <v>4</v>
      </c>
      <c r="S102" s="111">
        <f>Q102-R102</f>
        <v>1</v>
      </c>
    </row>
    <row r="103" spans="1:19" ht="15">
      <c r="A103" s="52"/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  <c r="Q103" s="43"/>
      <c r="R103" s="43"/>
      <c r="S103" s="111"/>
    </row>
    <row r="104" spans="1:19" ht="15">
      <c r="A104" s="51" t="s">
        <v>166</v>
      </c>
      <c r="B104" s="43"/>
      <c r="C104" s="43"/>
      <c r="D104" s="111"/>
      <c r="E104" s="43"/>
      <c r="F104" s="43"/>
      <c r="G104" s="111"/>
      <c r="H104" s="43"/>
      <c r="I104" s="43"/>
      <c r="J104" s="111"/>
      <c r="K104" s="43"/>
      <c r="L104" s="43"/>
      <c r="M104" s="111"/>
      <c r="N104" s="43"/>
      <c r="O104" s="43"/>
      <c r="P104" s="111"/>
      <c r="Q104" s="43"/>
      <c r="R104" s="43"/>
      <c r="S104" s="111"/>
    </row>
    <row r="105" spans="1:19" ht="15">
      <c r="A105" s="52" t="s">
        <v>165</v>
      </c>
      <c r="B105" s="264">
        <v>10</v>
      </c>
      <c r="C105" s="43">
        <f>Бюджет!C13</f>
        <v>9</v>
      </c>
      <c r="D105" s="111">
        <f>B105-C105</f>
        <v>1</v>
      </c>
      <c r="E105" s="264">
        <v>0</v>
      </c>
      <c r="F105" s="43">
        <f>Бюджет!D13</f>
        <v>0</v>
      </c>
      <c r="G105" s="111">
        <f>E105-F105</f>
        <v>0</v>
      </c>
      <c r="H105" s="264">
        <v>0</v>
      </c>
      <c r="I105" s="43">
        <f>Бюджет!E13</f>
        <v>0</v>
      </c>
      <c r="J105" s="111">
        <f>H105-I105</f>
        <v>0</v>
      </c>
      <c r="K105" s="264">
        <v>0</v>
      </c>
      <c r="L105" s="43">
        <f>Бюджет!F13</f>
        <v>0</v>
      </c>
      <c r="M105" s="111">
        <f>K105-L105</f>
        <v>0</v>
      </c>
      <c r="N105" s="43"/>
      <c r="O105" s="43"/>
      <c r="P105" s="111"/>
      <c r="Q105" s="43"/>
      <c r="R105" s="43"/>
      <c r="S105" s="111"/>
    </row>
    <row r="106" spans="1:19" ht="15">
      <c r="A106" s="52"/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  <c r="Q106" s="43"/>
      <c r="R106" s="43"/>
      <c r="S106" s="111"/>
    </row>
    <row r="107" spans="1:19" s="3" customFormat="1" ht="15" hidden="1">
      <c r="A107" s="170" t="s">
        <v>17</v>
      </c>
      <c r="B107" s="307">
        <f>SUM(B6:B41,B44:B54,B56:B65,B83,B86,B89:B106)</f>
        <v>489</v>
      </c>
      <c r="C107" s="268">
        <f>SUM(C6:C41,C44:C54,C56:C65,C83,C86,C89:C106)</f>
        <v>477</v>
      </c>
      <c r="D107" s="111"/>
      <c r="E107" s="307">
        <f>SUM(E6:E41,E44:E54,E56:E65,E83,E86,E89:E106)</f>
        <v>455</v>
      </c>
      <c r="F107" s="268">
        <f>SUM(F6:F41,F44:F54,F56:F65,F83,F86,F89:F106)</f>
        <v>438</v>
      </c>
      <c r="G107" s="111"/>
      <c r="H107" s="307">
        <f>SUM(H6:H41,H44:H54,H56:H65,H83,H86,H89:H106)</f>
        <v>461</v>
      </c>
      <c r="I107" s="268">
        <f>SUM(I6:I41,I44:I54,I56:I65,I83,I86,I89:I106)</f>
        <v>412</v>
      </c>
      <c r="J107" s="111"/>
      <c r="K107" s="307">
        <f>SUM(K6:K41,K44:K54,K56:K65,K83,K86,K89:K106)</f>
        <v>427</v>
      </c>
      <c r="L107" s="268">
        <f>SUM(L6:L41,L44:L54,L56:L65,L83,L86,L89:L106)</f>
        <v>359</v>
      </c>
      <c r="M107" s="111"/>
      <c r="N107" s="307">
        <f>SUM(N6:N41,N44:N54,N56:N65,N83,N86,N89:N106)</f>
        <v>20</v>
      </c>
      <c r="O107" s="268">
        <f>SUM(O6:O41,O44:O54,O56:O65,O83,O86,O89:O106)</f>
        <v>22</v>
      </c>
      <c r="P107" s="111"/>
      <c r="Q107" s="307">
        <f>SUM(Q6:Q41,Q44:Q54,Q56:Q65,Q83,Q86,Q89:Q106)</f>
        <v>5</v>
      </c>
      <c r="R107" s="268">
        <f>SUM(R6:R41,R44:R54,R56:R65,R83,R86,R89:R106)</f>
        <v>4</v>
      </c>
      <c r="S107" s="111"/>
    </row>
    <row r="108" spans="1:19" s="3" customFormat="1" ht="15">
      <c r="A108" s="170" t="s">
        <v>26</v>
      </c>
      <c r="B108" s="320">
        <f aca="true" t="shared" si="5" ref="B108:S108">SUM(B6:B32,B35,B38,B41,B44,B45,B48,B54,B55,B58:B59,B62,B65,B71,B72,B83,B86,B89,B92:B105)</f>
        <v>654</v>
      </c>
      <c r="C108" s="235">
        <f t="shared" si="5"/>
        <v>638</v>
      </c>
      <c r="D108" s="252">
        <f t="shared" si="5"/>
        <v>16</v>
      </c>
      <c r="E108" s="320">
        <f t="shared" si="5"/>
        <v>620</v>
      </c>
      <c r="F108" s="235">
        <f t="shared" si="5"/>
        <v>581</v>
      </c>
      <c r="G108" s="252">
        <f t="shared" si="5"/>
        <v>32</v>
      </c>
      <c r="H108" s="320">
        <f t="shared" si="5"/>
        <v>606</v>
      </c>
      <c r="I108" s="235">
        <f t="shared" si="5"/>
        <v>528</v>
      </c>
      <c r="J108" s="252">
        <f t="shared" si="5"/>
        <v>74</v>
      </c>
      <c r="K108" s="320">
        <f t="shared" si="5"/>
        <v>551</v>
      </c>
      <c r="L108" s="235">
        <f t="shared" si="5"/>
        <v>450</v>
      </c>
      <c r="M108" s="252">
        <f t="shared" si="5"/>
        <v>98</v>
      </c>
      <c r="N108" s="320">
        <f t="shared" si="5"/>
        <v>106</v>
      </c>
      <c r="O108" s="235">
        <f t="shared" si="5"/>
        <v>81</v>
      </c>
      <c r="P108" s="252">
        <f t="shared" si="5"/>
        <v>25</v>
      </c>
      <c r="Q108" s="320">
        <f t="shared" si="5"/>
        <v>5</v>
      </c>
      <c r="R108" s="235">
        <f t="shared" si="5"/>
        <v>4</v>
      </c>
      <c r="S108" s="252">
        <f t="shared" si="5"/>
        <v>1</v>
      </c>
    </row>
    <row r="109" spans="1:19" s="3" customFormat="1" ht="15" hidden="1">
      <c r="A109" s="41" t="s">
        <v>31</v>
      </c>
      <c r="B109" s="54"/>
      <c r="C109" s="50"/>
      <c r="D109" s="112"/>
      <c r="E109" s="50"/>
      <c r="F109" s="50"/>
      <c r="G109" s="112"/>
      <c r="H109" s="50"/>
      <c r="I109" s="50"/>
      <c r="J109" s="49"/>
      <c r="K109" s="50"/>
      <c r="L109" s="50"/>
      <c r="M109" s="112"/>
      <c r="N109" s="50"/>
      <c r="O109" s="50"/>
      <c r="P109" s="50"/>
      <c r="Q109" s="50"/>
      <c r="R109" s="50"/>
      <c r="S109" s="50"/>
    </row>
    <row r="110" spans="1:19" s="3" customFormat="1" ht="15" hidden="1">
      <c r="A110" s="401" t="s">
        <v>30</v>
      </c>
      <c r="B110" s="401"/>
      <c r="C110" s="401"/>
      <c r="D110" s="112"/>
      <c r="E110" s="50"/>
      <c r="F110" s="50"/>
      <c r="G110" s="112"/>
      <c r="H110" s="50"/>
      <c r="I110" s="50"/>
      <c r="J110" s="49"/>
      <c r="K110" s="50"/>
      <c r="L110" s="50"/>
      <c r="M110" s="112"/>
      <c r="N110" s="50"/>
      <c r="O110" s="50"/>
      <c r="P110" s="50"/>
      <c r="Q110" s="50"/>
      <c r="R110" s="50"/>
      <c r="S110" s="50"/>
    </row>
    <row r="111" spans="1:19" s="3" customFormat="1" ht="52.5" customHeight="1" hidden="1">
      <c r="A111" s="400" t="s">
        <v>123</v>
      </c>
      <c r="B111" s="400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112"/>
      <c r="N111" s="50"/>
      <c r="O111" s="50"/>
      <c r="P111" s="50"/>
      <c r="Q111" s="50"/>
      <c r="R111" s="50"/>
      <c r="S111" s="50"/>
    </row>
    <row r="112" spans="1:19" s="3" customFormat="1" ht="45" hidden="1">
      <c r="A112" s="38" t="s">
        <v>121</v>
      </c>
      <c r="B112" s="54"/>
      <c r="C112" s="50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  <c r="Q112" s="50"/>
      <c r="R112" s="50"/>
      <c r="S112" s="50"/>
    </row>
    <row r="113" spans="1:19" s="3" customFormat="1" ht="15" hidden="1">
      <c r="A113" s="38"/>
      <c r="B113" s="54"/>
      <c r="C113" s="50"/>
      <c r="D113" s="112"/>
      <c r="E113" s="50"/>
      <c r="F113" s="50"/>
      <c r="G113" s="112"/>
      <c r="H113" s="50"/>
      <c r="I113" s="50"/>
      <c r="J113" s="49"/>
      <c r="K113" s="50"/>
      <c r="L113" s="50"/>
      <c r="M113" s="112"/>
      <c r="N113" s="50"/>
      <c r="O113" s="50"/>
      <c r="P113" s="50"/>
      <c r="Q113" s="50"/>
      <c r="R113" s="50"/>
      <c r="S113" s="50"/>
    </row>
    <row r="114" spans="1:19" s="3" customFormat="1" ht="60" hidden="1">
      <c r="A114" s="38" t="s">
        <v>122</v>
      </c>
      <c r="B114" s="54"/>
      <c r="C114" s="50"/>
      <c r="D114" s="112"/>
      <c r="E114" s="50"/>
      <c r="F114" s="50"/>
      <c r="G114" s="112"/>
      <c r="H114" s="50"/>
      <c r="I114" s="50"/>
      <c r="J114" s="49"/>
      <c r="K114" s="50"/>
      <c r="L114" s="50"/>
      <c r="M114" s="112"/>
      <c r="N114" s="50"/>
      <c r="O114" s="50"/>
      <c r="P114" s="50"/>
      <c r="Q114" s="50"/>
      <c r="R114" s="50"/>
      <c r="S114" s="50"/>
    </row>
    <row r="115" spans="1:19" s="3" customFormat="1" ht="15" hidden="1">
      <c r="A115" s="38"/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  <c r="Q115" s="50"/>
      <c r="R115" s="50"/>
      <c r="S115" s="50"/>
    </row>
    <row r="116" spans="1:19" s="3" customFormat="1" ht="30" hidden="1">
      <c r="A116" s="38" t="s">
        <v>130</v>
      </c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  <c r="Q116" s="50"/>
      <c r="R116" s="50"/>
      <c r="S116" s="50"/>
    </row>
    <row r="117" spans="1:19" s="3" customFormat="1" ht="15">
      <c r="A117" s="38"/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  <c r="Q117" s="50"/>
      <c r="R117" s="50"/>
      <c r="S117" s="50"/>
    </row>
    <row r="118" spans="1:19" s="3" customFormat="1" ht="15">
      <c r="A118" s="38" t="s">
        <v>309</v>
      </c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  <c r="Q118" s="50"/>
      <c r="R118" s="50"/>
      <c r="S118" s="50"/>
    </row>
    <row r="119" spans="1:19" s="3" customFormat="1" ht="15">
      <c r="A119" s="38"/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  <c r="Q119" s="50"/>
      <c r="R119" s="50"/>
      <c r="S119" s="50"/>
    </row>
    <row r="120" spans="1:19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  <c r="Q120" s="50"/>
      <c r="R120" s="50"/>
      <c r="S120" s="50"/>
    </row>
    <row r="121" spans="1:19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  <c r="Q121" s="50"/>
      <c r="R121" s="50"/>
      <c r="S121" s="50"/>
    </row>
    <row r="122" spans="1:19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  <c r="Q122" s="50"/>
      <c r="R122" s="50"/>
      <c r="S122" s="50"/>
    </row>
    <row r="123" spans="1:19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  <c r="Q123" s="50"/>
      <c r="R123" s="50"/>
      <c r="S123" s="50"/>
    </row>
    <row r="124" spans="1:19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  <c r="Q124" s="50"/>
      <c r="R124" s="50"/>
      <c r="S124" s="50"/>
    </row>
    <row r="125" spans="1:19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  <c r="Q125" s="50"/>
      <c r="R125" s="50"/>
      <c r="S125" s="50"/>
    </row>
    <row r="126" spans="1:19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  <c r="Q126" s="50"/>
      <c r="R126" s="50"/>
      <c r="S126" s="50"/>
    </row>
    <row r="127" spans="1:19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  <c r="Q127" s="50"/>
      <c r="R127" s="50"/>
      <c r="S127" s="50"/>
    </row>
    <row r="128" spans="1:19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  <c r="Q128" s="50"/>
      <c r="R128" s="50"/>
      <c r="S128" s="50"/>
    </row>
    <row r="129" spans="1:19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  <c r="Q129" s="50"/>
      <c r="R129" s="50"/>
      <c r="S129" s="50"/>
    </row>
    <row r="130" spans="1:19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  <c r="Q130" s="50"/>
      <c r="R130" s="50"/>
      <c r="S130" s="50"/>
    </row>
    <row r="131" spans="1:19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  <c r="Q131" s="50"/>
      <c r="R131" s="50"/>
      <c r="S131" s="50"/>
    </row>
    <row r="132" spans="1:19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  <c r="Q132" s="50"/>
      <c r="R132" s="50"/>
      <c r="S132" s="50"/>
    </row>
    <row r="133" spans="1:19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  <c r="Q133" s="50"/>
      <c r="R133" s="50"/>
      <c r="S133" s="50"/>
    </row>
    <row r="134" spans="1:19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  <c r="Q134" s="50"/>
      <c r="R134" s="50"/>
      <c r="S134" s="50"/>
    </row>
    <row r="135" spans="1:19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  <c r="Q135" s="50"/>
      <c r="R135" s="50"/>
      <c r="S135" s="50"/>
    </row>
    <row r="136" spans="1:19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  <c r="Q136" s="50"/>
      <c r="R136" s="50"/>
      <c r="S136" s="50"/>
    </row>
    <row r="137" spans="1:19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  <c r="Q137" s="50"/>
      <c r="R137" s="50"/>
      <c r="S137" s="50"/>
    </row>
    <row r="138" spans="1:19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  <c r="Q138" s="50"/>
      <c r="R138" s="50"/>
      <c r="S138" s="50"/>
    </row>
    <row r="139" spans="1:19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  <c r="Q139" s="50"/>
      <c r="R139" s="50"/>
      <c r="S139" s="50"/>
    </row>
    <row r="140" spans="1:19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  <c r="Q140" s="50"/>
      <c r="R140" s="50"/>
      <c r="S140" s="50"/>
    </row>
    <row r="141" spans="1:19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  <c r="Q141" s="50"/>
      <c r="R141" s="50"/>
      <c r="S141" s="50"/>
    </row>
    <row r="142" spans="1:19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  <c r="Q142" s="50"/>
      <c r="R142" s="50"/>
      <c r="S142" s="50"/>
    </row>
    <row r="143" spans="1:19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  <c r="Q143" s="50"/>
      <c r="R143" s="50"/>
      <c r="S143" s="50"/>
    </row>
    <row r="144" spans="1:19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  <c r="Q144" s="50"/>
      <c r="R144" s="50"/>
      <c r="S144" s="50"/>
    </row>
    <row r="145" spans="1:19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  <c r="Q145" s="50"/>
      <c r="R145" s="50"/>
      <c r="S145" s="50"/>
    </row>
    <row r="146" spans="1:19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  <c r="Q146" s="50"/>
      <c r="R146" s="50"/>
      <c r="S146" s="50"/>
    </row>
    <row r="147" spans="1:19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  <c r="Q147" s="50"/>
      <c r="R147" s="50"/>
      <c r="S147" s="50"/>
    </row>
    <row r="148" spans="1:19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  <c r="Q148" s="50"/>
      <c r="R148" s="50"/>
      <c r="S148" s="50"/>
    </row>
    <row r="149" spans="1:19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  <c r="Q149" s="50"/>
      <c r="R149" s="50"/>
      <c r="S149" s="50"/>
    </row>
    <row r="150" spans="1:19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  <c r="Q150" s="50"/>
      <c r="R150" s="50"/>
      <c r="S150" s="50"/>
    </row>
    <row r="151" spans="1:19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  <c r="Q151" s="50"/>
      <c r="R151" s="50"/>
      <c r="S151" s="50"/>
    </row>
    <row r="152" spans="1:19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  <c r="Q152" s="50"/>
      <c r="R152" s="50"/>
      <c r="S152" s="50"/>
    </row>
    <row r="153" spans="1:19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  <c r="Q153" s="50"/>
      <c r="R153" s="50"/>
      <c r="S153" s="50"/>
    </row>
    <row r="154" spans="1:19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  <c r="Q154" s="50"/>
      <c r="R154" s="50"/>
      <c r="S154" s="50"/>
    </row>
    <row r="155" spans="1:19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  <c r="Q155" s="50"/>
      <c r="R155" s="50"/>
      <c r="S155" s="50"/>
    </row>
    <row r="156" spans="1:19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  <c r="Q156" s="50"/>
      <c r="R156" s="50"/>
      <c r="S156" s="50"/>
    </row>
    <row r="157" spans="1:19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  <c r="Q157" s="50"/>
      <c r="R157" s="50"/>
      <c r="S157" s="50"/>
    </row>
    <row r="158" spans="1:19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  <c r="Q158" s="50"/>
      <c r="R158" s="50"/>
      <c r="S158" s="50"/>
    </row>
    <row r="159" spans="1:19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  <c r="Q159" s="50"/>
      <c r="R159" s="50"/>
      <c r="S159" s="50"/>
    </row>
    <row r="160" spans="1:19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  <c r="Q160" s="50"/>
      <c r="R160" s="50"/>
      <c r="S160" s="50"/>
    </row>
    <row r="161" spans="1:19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  <c r="Q161" s="50"/>
      <c r="R161" s="50"/>
      <c r="S161" s="50"/>
    </row>
    <row r="162" spans="1:19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  <c r="Q162" s="50"/>
      <c r="R162" s="50"/>
      <c r="S162" s="50"/>
    </row>
    <row r="163" spans="1:19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  <c r="Q163" s="50"/>
      <c r="R163" s="50"/>
      <c r="S163" s="50"/>
    </row>
    <row r="164" spans="1:19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  <c r="Q164" s="50"/>
      <c r="R164" s="50"/>
      <c r="S164" s="50"/>
    </row>
    <row r="165" spans="1:19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  <c r="Q165" s="50"/>
      <c r="R165" s="50"/>
      <c r="S165" s="50"/>
    </row>
    <row r="166" spans="1:19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  <c r="Q166" s="50"/>
      <c r="R166" s="50"/>
      <c r="S166" s="50"/>
    </row>
    <row r="167" spans="1:19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  <c r="Q167" s="50"/>
      <c r="R167" s="50"/>
      <c r="S167" s="50"/>
    </row>
    <row r="168" spans="1:19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  <c r="Q168" s="50"/>
      <c r="R168" s="50"/>
      <c r="S168" s="50"/>
    </row>
    <row r="169" spans="1:19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  <c r="Q169" s="50"/>
      <c r="R169" s="50"/>
      <c r="S169" s="50"/>
    </row>
    <row r="170" spans="1:19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  <c r="Q170" s="50"/>
      <c r="R170" s="50"/>
      <c r="S170" s="50"/>
    </row>
    <row r="171" spans="1:19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  <c r="Q171" s="50"/>
      <c r="R171" s="50"/>
      <c r="S171" s="50"/>
    </row>
    <row r="172" spans="1:19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  <c r="Q172" s="50"/>
      <c r="R172" s="50"/>
      <c r="S172" s="50"/>
    </row>
    <row r="173" spans="1:19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  <c r="Q173" s="50"/>
      <c r="R173" s="50"/>
      <c r="S173" s="50"/>
    </row>
    <row r="174" spans="1:19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  <c r="Q174" s="50"/>
      <c r="R174" s="50"/>
      <c r="S174" s="50"/>
    </row>
    <row r="175" spans="1:19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  <c r="Q175" s="50"/>
      <c r="R175" s="50"/>
      <c r="S175" s="50"/>
    </row>
    <row r="176" spans="1:19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  <c r="Q176" s="50"/>
      <c r="R176" s="50"/>
      <c r="S176" s="50"/>
    </row>
    <row r="177" spans="1:19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  <c r="Q177" s="50"/>
      <c r="R177" s="50"/>
      <c r="S177" s="50"/>
    </row>
    <row r="178" spans="1:19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  <c r="Q178" s="50"/>
      <c r="R178" s="50"/>
      <c r="S178" s="50"/>
    </row>
    <row r="179" spans="1:19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  <c r="Q179" s="50"/>
      <c r="R179" s="50"/>
      <c r="S179" s="50"/>
    </row>
    <row r="180" spans="1:19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  <c r="Q180" s="50"/>
      <c r="R180" s="50"/>
      <c r="S180" s="50"/>
    </row>
  </sheetData>
  <sheetProtection/>
  <mergeCells count="41">
    <mergeCell ref="A1:S1"/>
    <mergeCell ref="Q2:R2"/>
    <mergeCell ref="S2:S4"/>
    <mergeCell ref="Q3:R3"/>
    <mergeCell ref="Q50:R50"/>
    <mergeCell ref="S50:S52"/>
    <mergeCell ref="Q51:R51"/>
    <mergeCell ref="E51:F51"/>
    <mergeCell ref="N2:O2"/>
    <mergeCell ref="N50:O50"/>
    <mergeCell ref="N3:O3"/>
    <mergeCell ref="K51:L51"/>
    <mergeCell ref="G50:G52"/>
    <mergeCell ref="K3:L3"/>
    <mergeCell ref="J2:J4"/>
    <mergeCell ref="J50:J52"/>
    <mergeCell ref="M50:M52"/>
    <mergeCell ref="B2:C2"/>
    <mergeCell ref="D2:D4"/>
    <mergeCell ref="E2:F2"/>
    <mergeCell ref="G2:G4"/>
    <mergeCell ref="H2:I2"/>
    <mergeCell ref="H3:I3"/>
    <mergeCell ref="A2:A4"/>
    <mergeCell ref="K2:L2"/>
    <mergeCell ref="P50:P52"/>
    <mergeCell ref="H51:I51"/>
    <mergeCell ref="N51:O51"/>
    <mergeCell ref="P2:P4"/>
    <mergeCell ref="M2:M4"/>
    <mergeCell ref="E3:F3"/>
    <mergeCell ref="B3:C3"/>
    <mergeCell ref="K50:L50"/>
    <mergeCell ref="A111:L111"/>
    <mergeCell ref="A110:C110"/>
    <mergeCell ref="H50:I50"/>
    <mergeCell ref="E50:F50"/>
    <mergeCell ref="B50:C50"/>
    <mergeCell ref="D50:D52"/>
    <mergeCell ref="B51:C51"/>
    <mergeCell ref="A50:A52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8" scale="48" r:id="rId1"/>
  <rowBreaks count="1" manualBreakCount="1">
    <brk id="49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22">
      <selection activeCell="M51" sqref="M51"/>
    </sheetView>
  </sheetViews>
  <sheetFormatPr defaultColWidth="9.00390625" defaultRowHeight="12.75"/>
  <cols>
    <col min="1" max="1" width="21.50390625" style="0" customWidth="1"/>
    <col min="2" max="2" width="57.375" style="0" customWidth="1"/>
    <col min="3" max="7" width="4.625" style="0" customWidth="1"/>
    <col min="8" max="8" width="6.375" style="0" customWidth="1"/>
    <col min="9" max="9" width="8.50390625" style="0" customWidth="1"/>
    <col min="11" max="11" width="8.625" style="22" customWidth="1"/>
  </cols>
  <sheetData>
    <row r="1" spans="1:9" ht="17.25" customHeight="1">
      <c r="A1" s="424" t="s">
        <v>164</v>
      </c>
      <c r="B1" s="424"/>
      <c r="C1" s="424"/>
      <c r="D1" s="424"/>
      <c r="E1" s="424"/>
      <c r="F1" s="424"/>
      <c r="G1" s="424"/>
      <c r="H1" s="424"/>
      <c r="I1" s="424"/>
    </row>
    <row r="2" spans="1:9" ht="17.25" customHeight="1">
      <c r="A2" s="424" t="s">
        <v>163</v>
      </c>
      <c r="B2" s="424"/>
      <c r="C2" s="424"/>
      <c r="D2" s="424"/>
      <c r="E2" s="424"/>
      <c r="F2" s="424"/>
      <c r="G2" s="424"/>
      <c r="H2" s="424"/>
      <c r="I2" s="424"/>
    </row>
    <row r="3" spans="1:9" ht="17.25" customHeight="1" thickBot="1">
      <c r="A3" s="543" t="s">
        <v>317</v>
      </c>
      <c r="B3" s="424"/>
      <c r="C3" s="424"/>
      <c r="D3" s="424"/>
      <c r="E3" s="424"/>
      <c r="F3" s="424"/>
      <c r="G3" s="424"/>
      <c r="H3" s="424"/>
      <c r="I3" s="544"/>
    </row>
    <row r="4" spans="1:9" ht="12.75">
      <c r="A4" s="510" t="s">
        <v>28</v>
      </c>
      <c r="B4" s="422"/>
      <c r="C4" s="443" t="s">
        <v>16</v>
      </c>
      <c r="D4" s="443"/>
      <c r="E4" s="443"/>
      <c r="F4" s="443"/>
      <c r="G4" s="443"/>
      <c r="H4" s="422" t="s">
        <v>1</v>
      </c>
      <c r="I4" s="512" t="s">
        <v>2</v>
      </c>
    </row>
    <row r="5" spans="1:11" ht="13.5" thickBot="1">
      <c r="A5" s="541"/>
      <c r="B5" s="423"/>
      <c r="C5" s="118">
        <v>1</v>
      </c>
      <c r="D5" s="120">
        <v>2</v>
      </c>
      <c r="E5" s="120">
        <v>3</v>
      </c>
      <c r="F5" s="120">
        <v>4</v>
      </c>
      <c r="G5" s="120">
        <v>5</v>
      </c>
      <c r="H5" s="423"/>
      <c r="I5" s="542"/>
      <c r="K5" s="22" t="s">
        <v>172</v>
      </c>
    </row>
    <row r="6" spans="1:11" ht="27" thickBot="1">
      <c r="A6" s="79" t="s">
        <v>3</v>
      </c>
      <c r="B6" s="80" t="s">
        <v>103</v>
      </c>
      <c r="C6" s="81"/>
      <c r="D6" s="81"/>
      <c r="E6" s="81">
        <v>1</v>
      </c>
      <c r="F6" s="81"/>
      <c r="G6" s="81"/>
      <c r="H6" s="82">
        <f aca="true" t="shared" si="0" ref="H6:H53">SUM(C6:G6)</f>
        <v>1</v>
      </c>
      <c r="I6" s="83">
        <f>SUM(H6:H6)</f>
        <v>1</v>
      </c>
      <c r="K6" s="14"/>
    </row>
    <row r="7" spans="1:11" ht="26.25">
      <c r="A7" s="420" t="s">
        <v>4</v>
      </c>
      <c r="B7" s="84" t="s">
        <v>104</v>
      </c>
      <c r="C7" s="64"/>
      <c r="D7" s="102">
        <v>1</v>
      </c>
      <c r="E7" s="64"/>
      <c r="F7" s="64">
        <v>1</v>
      </c>
      <c r="G7" s="64"/>
      <c r="H7" s="65">
        <f t="shared" si="0"/>
        <v>2</v>
      </c>
      <c r="I7" s="474">
        <f>SUM(H7:H9)</f>
        <v>8</v>
      </c>
      <c r="K7" s="14"/>
    </row>
    <row r="8" spans="1:11" ht="28.5" customHeight="1">
      <c r="A8" s="431"/>
      <c r="B8" s="323" t="s">
        <v>281</v>
      </c>
      <c r="C8" s="141"/>
      <c r="D8" s="141">
        <v>1</v>
      </c>
      <c r="E8" s="141">
        <v>1</v>
      </c>
      <c r="F8" s="141"/>
      <c r="G8" s="141"/>
      <c r="H8" s="142">
        <f t="shared" si="0"/>
        <v>2</v>
      </c>
      <c r="I8" s="434"/>
      <c r="K8" s="14"/>
    </row>
    <row r="9" spans="1:11" ht="29.25" customHeight="1" thickBot="1">
      <c r="A9" s="447"/>
      <c r="B9" s="237" t="s">
        <v>282</v>
      </c>
      <c r="C9" s="182"/>
      <c r="D9" s="182">
        <v>2</v>
      </c>
      <c r="E9" s="182">
        <v>1</v>
      </c>
      <c r="F9" s="182"/>
      <c r="G9" s="182">
        <v>1</v>
      </c>
      <c r="H9" s="183">
        <f t="shared" si="0"/>
        <v>4</v>
      </c>
      <c r="I9" s="485"/>
      <c r="K9" s="14"/>
    </row>
    <row r="10" spans="1:11" ht="12.75" customHeight="1">
      <c r="A10" s="430" t="s">
        <v>5</v>
      </c>
      <c r="B10" s="276" t="s">
        <v>55</v>
      </c>
      <c r="C10" s="64">
        <v>1</v>
      </c>
      <c r="D10" s="64"/>
      <c r="E10" s="64"/>
      <c r="F10" s="64"/>
      <c r="G10" s="64"/>
      <c r="H10" s="65">
        <f>SUM(C10:G10)</f>
        <v>1</v>
      </c>
      <c r="I10" s="433">
        <f>SUM(H10:H11)</f>
        <v>1</v>
      </c>
      <c r="K10" s="14"/>
    </row>
    <row r="11" spans="1:11" ht="13.5" thickBot="1">
      <c r="A11" s="432"/>
      <c r="B11" s="99" t="s">
        <v>206</v>
      </c>
      <c r="C11" s="95"/>
      <c r="D11" s="95"/>
      <c r="E11" s="95"/>
      <c r="F11" s="95"/>
      <c r="G11" s="95"/>
      <c r="H11" s="96">
        <f t="shared" si="0"/>
        <v>0</v>
      </c>
      <c r="I11" s="435"/>
      <c r="K11" s="14"/>
    </row>
    <row r="12" spans="1:11" ht="12.75">
      <c r="A12" s="431" t="s">
        <v>6</v>
      </c>
      <c r="B12" s="101" t="s">
        <v>56</v>
      </c>
      <c r="C12" s="102">
        <v>1</v>
      </c>
      <c r="D12" s="102"/>
      <c r="E12" s="102"/>
      <c r="F12" s="102"/>
      <c r="G12" s="102"/>
      <c r="H12" s="103">
        <f t="shared" si="0"/>
        <v>1</v>
      </c>
      <c r="I12" s="482">
        <f>SUM(H12:H15)</f>
        <v>10</v>
      </c>
      <c r="K12" s="14"/>
    </row>
    <row r="13" spans="1:11" ht="12.75">
      <c r="A13" s="431"/>
      <c r="B13" s="29" t="s">
        <v>75</v>
      </c>
      <c r="C13" s="32"/>
      <c r="D13" s="32">
        <v>1</v>
      </c>
      <c r="E13" s="32">
        <v>1</v>
      </c>
      <c r="F13" s="32">
        <v>2</v>
      </c>
      <c r="G13" s="32"/>
      <c r="H13" s="27">
        <f>SUM(C13:G13)</f>
        <v>4</v>
      </c>
      <c r="I13" s="482"/>
      <c r="K13" s="14"/>
    </row>
    <row r="14" spans="1:11" ht="26.25">
      <c r="A14" s="431"/>
      <c r="B14" s="323" t="s">
        <v>283</v>
      </c>
      <c r="C14" s="141">
        <v>2</v>
      </c>
      <c r="D14" s="141">
        <v>1</v>
      </c>
      <c r="E14" s="141">
        <v>2</v>
      </c>
      <c r="F14" s="141"/>
      <c r="G14" s="141"/>
      <c r="H14" s="142">
        <f t="shared" si="0"/>
        <v>5</v>
      </c>
      <c r="I14" s="482"/>
      <c r="K14" s="14"/>
    </row>
    <row r="15" spans="1:11" ht="13.5" thickBot="1">
      <c r="A15" s="432"/>
      <c r="B15" s="101" t="s">
        <v>165</v>
      </c>
      <c r="C15" s="73"/>
      <c r="D15" s="73"/>
      <c r="E15" s="73"/>
      <c r="F15" s="73"/>
      <c r="G15" s="73"/>
      <c r="H15" s="103">
        <f>SUM(C15:G15)</f>
        <v>0</v>
      </c>
      <c r="I15" s="483"/>
      <c r="K15" s="14"/>
    </row>
    <row r="16" spans="1:11" ht="12.75">
      <c r="A16" s="430" t="s">
        <v>7</v>
      </c>
      <c r="B16" s="63" t="s">
        <v>58</v>
      </c>
      <c r="C16" s="64"/>
      <c r="D16" s="64">
        <v>1</v>
      </c>
      <c r="E16" s="180"/>
      <c r="F16" s="64">
        <v>1</v>
      </c>
      <c r="G16" s="64"/>
      <c r="H16" s="65">
        <f t="shared" si="0"/>
        <v>2</v>
      </c>
      <c r="I16" s="433">
        <f>SUM(H16:H17)</f>
        <v>2</v>
      </c>
      <c r="K16" s="14"/>
    </row>
    <row r="17" spans="1:11" ht="13.5" thickBot="1">
      <c r="A17" s="432"/>
      <c r="B17" s="106" t="s">
        <v>176</v>
      </c>
      <c r="C17" s="132"/>
      <c r="D17" s="132"/>
      <c r="E17" s="132"/>
      <c r="F17" s="132"/>
      <c r="G17" s="132"/>
      <c r="H17" s="107">
        <f t="shared" si="0"/>
        <v>0</v>
      </c>
      <c r="I17" s="435"/>
      <c r="K17" s="14"/>
    </row>
    <row r="18" spans="1:11" ht="12.75">
      <c r="A18" s="430" t="s">
        <v>19</v>
      </c>
      <c r="B18" s="63" t="s">
        <v>59</v>
      </c>
      <c r="C18" s="64"/>
      <c r="D18" s="64"/>
      <c r="E18" s="64">
        <v>1</v>
      </c>
      <c r="F18" s="64"/>
      <c r="G18" s="64"/>
      <c r="H18" s="65">
        <f t="shared" si="0"/>
        <v>1</v>
      </c>
      <c r="I18" s="433">
        <f>SUM(H18:H19)</f>
        <v>1</v>
      </c>
      <c r="K18" s="14"/>
    </row>
    <row r="19" spans="1:11" ht="39.75" thickBot="1">
      <c r="A19" s="431"/>
      <c r="B19" s="323" t="s">
        <v>284</v>
      </c>
      <c r="C19" s="143"/>
      <c r="D19" s="143"/>
      <c r="E19" s="143"/>
      <c r="F19" s="143"/>
      <c r="G19" s="143"/>
      <c r="H19" s="145">
        <f t="shared" si="0"/>
        <v>0</v>
      </c>
      <c r="I19" s="435"/>
      <c r="K19" s="14"/>
    </row>
    <row r="20" spans="1:11" ht="13.5" thickBot="1">
      <c r="A20" s="432"/>
      <c r="B20" s="80" t="s">
        <v>112</v>
      </c>
      <c r="C20" s="81"/>
      <c r="D20" s="81">
        <v>1</v>
      </c>
      <c r="E20" s="81"/>
      <c r="F20" s="81"/>
      <c r="G20" s="81"/>
      <c r="H20" s="82">
        <f t="shared" si="0"/>
        <v>1</v>
      </c>
      <c r="I20" s="87">
        <f>SUM(H20:H20)</f>
        <v>1</v>
      </c>
      <c r="K20" s="14"/>
    </row>
    <row r="21" spans="1:11" ht="12.75">
      <c r="A21" s="430" t="s">
        <v>127</v>
      </c>
      <c r="B21" s="63" t="s">
        <v>57</v>
      </c>
      <c r="C21" s="64"/>
      <c r="D21" s="64"/>
      <c r="E21" s="64"/>
      <c r="F21" s="64"/>
      <c r="G21" s="64"/>
      <c r="H21" s="65">
        <f>SUM(C21:G21)</f>
        <v>0</v>
      </c>
      <c r="I21" s="433">
        <f>SUM(H21:H27)</f>
        <v>11</v>
      </c>
      <c r="K21" s="14"/>
    </row>
    <row r="22" spans="1:11" ht="28.5" customHeight="1">
      <c r="A22" s="431"/>
      <c r="B22" s="323" t="s">
        <v>285</v>
      </c>
      <c r="C22" s="32">
        <v>1</v>
      </c>
      <c r="D22" s="32"/>
      <c r="E22" s="32"/>
      <c r="F22" s="32"/>
      <c r="G22" s="32"/>
      <c r="H22" s="27">
        <f>SUM(C22:G22)</f>
        <v>1</v>
      </c>
      <c r="I22" s="434"/>
      <c r="K22" s="14"/>
    </row>
    <row r="23" spans="1:11" ht="26.25">
      <c r="A23" s="431"/>
      <c r="B23" s="205" t="s">
        <v>247</v>
      </c>
      <c r="C23" s="206"/>
      <c r="D23" s="206"/>
      <c r="E23" s="206">
        <v>1</v>
      </c>
      <c r="F23" s="206">
        <v>2</v>
      </c>
      <c r="G23" s="206"/>
      <c r="H23" s="207">
        <f t="shared" si="0"/>
        <v>3</v>
      </c>
      <c r="I23" s="434"/>
      <c r="K23" s="14"/>
    </row>
    <row r="24" spans="1:11" ht="26.25" customHeight="1">
      <c r="A24" s="431"/>
      <c r="B24" s="323" t="s">
        <v>286</v>
      </c>
      <c r="C24" s="141"/>
      <c r="D24" s="141">
        <v>1</v>
      </c>
      <c r="E24" s="141"/>
      <c r="F24" s="141"/>
      <c r="G24" s="141"/>
      <c r="H24" s="142">
        <f>SUM(C24:G24)</f>
        <v>1</v>
      </c>
      <c r="I24" s="434"/>
      <c r="K24" s="14"/>
    </row>
    <row r="25" spans="1:11" ht="12.75">
      <c r="A25" s="431"/>
      <c r="B25" s="202" t="s">
        <v>287</v>
      </c>
      <c r="C25" s="192"/>
      <c r="D25" s="192"/>
      <c r="E25" s="192">
        <v>2</v>
      </c>
      <c r="F25" s="192">
        <v>1</v>
      </c>
      <c r="G25" s="192"/>
      <c r="H25" s="136">
        <f t="shared" si="0"/>
        <v>3</v>
      </c>
      <c r="I25" s="434"/>
      <c r="K25" s="14"/>
    </row>
    <row r="26" spans="1:11" ht="26.25">
      <c r="A26" s="431"/>
      <c r="B26" s="60" t="s">
        <v>175</v>
      </c>
      <c r="C26" s="61">
        <v>2</v>
      </c>
      <c r="D26" s="61"/>
      <c r="E26" s="61"/>
      <c r="F26" s="61"/>
      <c r="G26" s="61"/>
      <c r="H26" s="27">
        <f t="shared" si="0"/>
        <v>2</v>
      </c>
      <c r="I26" s="434"/>
      <c r="K26" s="14"/>
    </row>
    <row r="27" spans="1:11" ht="13.5" thickBot="1">
      <c r="A27" s="432"/>
      <c r="B27" s="67" t="s">
        <v>60</v>
      </c>
      <c r="C27" s="68"/>
      <c r="D27" s="68"/>
      <c r="E27" s="68"/>
      <c r="F27" s="68">
        <v>1</v>
      </c>
      <c r="G27" s="68"/>
      <c r="H27" s="69">
        <f t="shared" si="0"/>
        <v>1</v>
      </c>
      <c r="I27" s="435"/>
      <c r="K27" s="14"/>
    </row>
    <row r="28" spans="1:11" ht="12.75">
      <c r="A28" s="420" t="s">
        <v>9</v>
      </c>
      <c r="B28" s="63" t="s">
        <v>63</v>
      </c>
      <c r="C28" s="64"/>
      <c r="D28" s="64">
        <v>1</v>
      </c>
      <c r="E28" s="64"/>
      <c r="F28" s="64"/>
      <c r="G28" s="64"/>
      <c r="H28" s="65">
        <f t="shared" si="0"/>
        <v>1</v>
      </c>
      <c r="I28" s="495">
        <f>SUM(H28:H29)</f>
        <v>2</v>
      </c>
      <c r="K28" s="14"/>
    </row>
    <row r="29" spans="1:11" ht="13.5" thickBot="1">
      <c r="A29" s="447"/>
      <c r="B29" s="60" t="s">
        <v>64</v>
      </c>
      <c r="C29" s="61"/>
      <c r="D29" s="61"/>
      <c r="E29" s="61">
        <v>1</v>
      </c>
      <c r="F29" s="61"/>
      <c r="G29" s="61"/>
      <c r="H29" s="58">
        <f t="shared" si="0"/>
        <v>1</v>
      </c>
      <c r="I29" s="470"/>
      <c r="K29" s="14"/>
    </row>
    <row r="30" spans="1:11" ht="12.75">
      <c r="A30" s="430" t="s">
        <v>128</v>
      </c>
      <c r="B30" s="63" t="s">
        <v>62</v>
      </c>
      <c r="C30" s="64">
        <v>2</v>
      </c>
      <c r="D30" s="64">
        <v>1</v>
      </c>
      <c r="E30" s="64"/>
      <c r="F30" s="64"/>
      <c r="G30" s="64"/>
      <c r="H30" s="65">
        <f t="shared" si="0"/>
        <v>3</v>
      </c>
      <c r="I30" s="433">
        <f>SUM(H30:H33)</f>
        <v>4</v>
      </c>
      <c r="K30" s="14"/>
    </row>
    <row r="31" spans="1:11" ht="12.75">
      <c r="A31" s="431"/>
      <c r="B31" s="29" t="s">
        <v>67</v>
      </c>
      <c r="C31" s="32"/>
      <c r="D31" s="32"/>
      <c r="E31" s="32"/>
      <c r="F31" s="32"/>
      <c r="G31" s="32"/>
      <c r="H31" s="27">
        <f t="shared" si="0"/>
        <v>0</v>
      </c>
      <c r="I31" s="434"/>
      <c r="K31" s="14"/>
    </row>
    <row r="32" spans="1:11" ht="12.75">
      <c r="A32" s="431"/>
      <c r="B32" s="29" t="s">
        <v>61</v>
      </c>
      <c r="C32" s="32"/>
      <c r="D32" s="32"/>
      <c r="E32" s="32"/>
      <c r="F32" s="32"/>
      <c r="G32" s="32"/>
      <c r="H32" s="27">
        <f>SUM(C32:G32)</f>
        <v>0</v>
      </c>
      <c r="I32" s="434"/>
      <c r="K32" s="14"/>
    </row>
    <row r="33" spans="1:11" ht="27" thickBot="1">
      <c r="A33" s="432"/>
      <c r="B33" s="321" t="s">
        <v>288</v>
      </c>
      <c r="C33" s="139"/>
      <c r="D33" s="139">
        <v>1</v>
      </c>
      <c r="E33" s="139"/>
      <c r="F33" s="139"/>
      <c r="G33" s="139"/>
      <c r="H33" s="140">
        <f>SUM(C33:G33)</f>
        <v>1</v>
      </c>
      <c r="I33" s="435"/>
      <c r="K33" s="14"/>
    </row>
    <row r="34" spans="1:11" ht="12.75">
      <c r="A34" s="430" t="s">
        <v>210</v>
      </c>
      <c r="B34" s="74" t="s">
        <v>151</v>
      </c>
      <c r="C34" s="76"/>
      <c r="D34" s="76">
        <v>1</v>
      </c>
      <c r="E34" s="76">
        <v>1</v>
      </c>
      <c r="F34" s="76">
        <v>1</v>
      </c>
      <c r="G34" s="119"/>
      <c r="H34" s="76">
        <f t="shared" si="0"/>
        <v>3</v>
      </c>
      <c r="I34" s="433">
        <f>SUM(H34:H35)</f>
        <v>5</v>
      </c>
      <c r="K34" s="14"/>
    </row>
    <row r="35" spans="1:11" ht="13.5" thickBot="1">
      <c r="A35" s="432"/>
      <c r="B35" s="153" t="s">
        <v>150</v>
      </c>
      <c r="C35" s="107"/>
      <c r="D35" s="107"/>
      <c r="E35" s="107">
        <v>2</v>
      </c>
      <c r="F35" s="107"/>
      <c r="G35" s="107"/>
      <c r="H35" s="107">
        <f t="shared" si="0"/>
        <v>2</v>
      </c>
      <c r="I35" s="435"/>
      <c r="K35" s="14"/>
    </row>
    <row r="36" spans="1:11" ht="12.75">
      <c r="A36" s="420" t="s">
        <v>10</v>
      </c>
      <c r="B36" s="63" t="s">
        <v>78</v>
      </c>
      <c r="C36" s="64"/>
      <c r="D36" s="64"/>
      <c r="E36" s="64"/>
      <c r="F36" s="64"/>
      <c r="G36" s="64"/>
      <c r="H36" s="86">
        <f t="shared" si="0"/>
        <v>0</v>
      </c>
      <c r="I36" s="474">
        <f>SUM(H36:H39)</f>
        <v>1</v>
      </c>
      <c r="K36" s="14"/>
    </row>
    <row r="37" spans="1:11" ht="26.25">
      <c r="A37" s="431"/>
      <c r="B37" s="323" t="s">
        <v>289</v>
      </c>
      <c r="C37" s="143"/>
      <c r="D37" s="143"/>
      <c r="E37" s="143"/>
      <c r="F37" s="143"/>
      <c r="G37" s="143"/>
      <c r="H37" s="183">
        <f t="shared" si="0"/>
        <v>0</v>
      </c>
      <c r="I37" s="434"/>
      <c r="K37" s="14"/>
    </row>
    <row r="38" spans="1:11" ht="12.75">
      <c r="A38" s="431"/>
      <c r="B38" s="101" t="s">
        <v>208</v>
      </c>
      <c r="C38" s="32"/>
      <c r="D38" s="32"/>
      <c r="E38" s="32"/>
      <c r="F38" s="32">
        <v>1</v>
      </c>
      <c r="G38" s="32"/>
      <c r="H38" s="27">
        <f t="shared" si="0"/>
        <v>1</v>
      </c>
      <c r="I38" s="434"/>
      <c r="K38" s="14"/>
    </row>
    <row r="39" spans="1:11" ht="13.5" thickBot="1">
      <c r="A39" s="421"/>
      <c r="B39" s="67" t="s">
        <v>68</v>
      </c>
      <c r="C39" s="68"/>
      <c r="D39" s="68"/>
      <c r="E39" s="68"/>
      <c r="F39" s="68"/>
      <c r="G39" s="68"/>
      <c r="H39" s="69">
        <f t="shared" si="0"/>
        <v>0</v>
      </c>
      <c r="I39" s="475"/>
      <c r="K39" s="14"/>
    </row>
    <row r="40" spans="1:11" ht="12.75">
      <c r="A40" s="420" t="s">
        <v>211</v>
      </c>
      <c r="B40" s="63" t="s">
        <v>69</v>
      </c>
      <c r="C40" s="64"/>
      <c r="D40" s="64"/>
      <c r="E40" s="64"/>
      <c r="F40" s="64"/>
      <c r="G40" s="64"/>
      <c r="H40" s="65">
        <f t="shared" si="0"/>
        <v>0</v>
      </c>
      <c r="I40" s="474">
        <f>SUM(H40:H43)</f>
        <v>3</v>
      </c>
      <c r="K40" s="14"/>
    </row>
    <row r="41" spans="1:11" ht="12.75">
      <c r="A41" s="446"/>
      <c r="B41" s="29" t="s">
        <v>70</v>
      </c>
      <c r="C41" s="32">
        <v>1</v>
      </c>
      <c r="D41" s="32"/>
      <c r="E41" s="32"/>
      <c r="F41" s="32">
        <v>1</v>
      </c>
      <c r="G41" s="32"/>
      <c r="H41" s="27">
        <f t="shared" si="0"/>
        <v>2</v>
      </c>
      <c r="I41" s="484"/>
      <c r="K41" s="14"/>
    </row>
    <row r="42" spans="1:11" ht="26.25">
      <c r="A42" s="447"/>
      <c r="B42" s="322" t="s">
        <v>290</v>
      </c>
      <c r="C42" s="182"/>
      <c r="D42" s="182"/>
      <c r="E42" s="182">
        <v>1</v>
      </c>
      <c r="F42" s="182"/>
      <c r="G42" s="182"/>
      <c r="H42" s="142">
        <f t="shared" si="0"/>
        <v>1</v>
      </c>
      <c r="I42" s="485"/>
      <c r="K42" s="14"/>
    </row>
    <row r="43" spans="1:11" ht="13.5" thickBot="1">
      <c r="A43" s="421"/>
      <c r="B43" s="67" t="s">
        <v>71</v>
      </c>
      <c r="C43" s="68"/>
      <c r="D43" s="68"/>
      <c r="E43" s="68"/>
      <c r="F43" s="68"/>
      <c r="G43" s="68"/>
      <c r="H43" s="69">
        <f t="shared" si="0"/>
        <v>0</v>
      </c>
      <c r="I43" s="475"/>
      <c r="K43" s="14"/>
    </row>
    <row r="44" spans="1:11" ht="12.75">
      <c r="A44" s="430" t="s">
        <v>173</v>
      </c>
      <c r="B44" s="63" t="s">
        <v>72</v>
      </c>
      <c r="C44" s="64">
        <v>1</v>
      </c>
      <c r="D44" s="64">
        <v>1</v>
      </c>
      <c r="E44" s="64">
        <v>1</v>
      </c>
      <c r="F44" s="64"/>
      <c r="G44" s="64"/>
      <c r="H44" s="65">
        <f t="shared" si="0"/>
        <v>3</v>
      </c>
      <c r="I44" s="433">
        <f>SUM(H44:H47)</f>
        <v>9</v>
      </c>
      <c r="K44" s="14"/>
    </row>
    <row r="45" spans="1:11" ht="12.75">
      <c r="A45" s="431"/>
      <c r="B45" s="72" t="s">
        <v>243</v>
      </c>
      <c r="C45" s="73">
        <v>1</v>
      </c>
      <c r="D45" s="73">
        <v>2</v>
      </c>
      <c r="E45" s="73">
        <v>1</v>
      </c>
      <c r="F45" s="73">
        <v>1</v>
      </c>
      <c r="G45" s="73"/>
      <c r="H45" s="59">
        <f>SUM(C45:G45)</f>
        <v>5</v>
      </c>
      <c r="I45" s="434"/>
      <c r="K45" s="14"/>
    </row>
    <row r="46" spans="1:11" ht="13.5" customHeight="1">
      <c r="A46" s="431"/>
      <c r="B46" s="72" t="s">
        <v>244</v>
      </c>
      <c r="C46" s="73"/>
      <c r="D46" s="73"/>
      <c r="E46" s="73">
        <v>1</v>
      </c>
      <c r="F46" s="73"/>
      <c r="G46" s="73"/>
      <c r="H46" s="59">
        <f t="shared" si="0"/>
        <v>1</v>
      </c>
      <c r="I46" s="434"/>
      <c r="K46" s="14"/>
    </row>
    <row r="47" spans="1:11" ht="13.5" thickBot="1">
      <c r="A47" s="432"/>
      <c r="B47" s="153" t="s">
        <v>245</v>
      </c>
      <c r="C47" s="102"/>
      <c r="D47" s="102"/>
      <c r="E47" s="102"/>
      <c r="F47" s="102"/>
      <c r="G47" s="102"/>
      <c r="H47" s="103">
        <f t="shared" si="0"/>
        <v>0</v>
      </c>
      <c r="I47" s="434"/>
      <c r="K47" s="14"/>
    </row>
    <row r="48" spans="1:11" ht="12.75">
      <c r="A48" s="545" t="s">
        <v>11</v>
      </c>
      <c r="B48" s="74" t="s">
        <v>149</v>
      </c>
      <c r="C48" s="76"/>
      <c r="D48" s="76"/>
      <c r="E48" s="76"/>
      <c r="F48" s="76">
        <v>2</v>
      </c>
      <c r="G48" s="76"/>
      <c r="H48" s="76">
        <f t="shared" si="0"/>
        <v>2</v>
      </c>
      <c r="I48" s="474">
        <f>SUM(H48:H51)</f>
        <v>3</v>
      </c>
      <c r="K48" s="14"/>
    </row>
    <row r="49" spans="1:11" ht="12.75">
      <c r="A49" s="428"/>
      <c r="B49" s="31" t="s">
        <v>170</v>
      </c>
      <c r="C49" s="123"/>
      <c r="D49" s="123"/>
      <c r="E49" s="123"/>
      <c r="F49" s="123"/>
      <c r="G49" s="123"/>
      <c r="H49" s="123">
        <f>SUM(C49:G49)</f>
        <v>0</v>
      </c>
      <c r="I49" s="434"/>
      <c r="K49" s="14"/>
    </row>
    <row r="50" spans="1:11" ht="26.25">
      <c r="A50" s="428"/>
      <c r="B50" s="208" t="s">
        <v>273</v>
      </c>
      <c r="C50" s="136"/>
      <c r="D50" s="136"/>
      <c r="E50" s="136"/>
      <c r="F50" s="136"/>
      <c r="G50" s="136"/>
      <c r="H50" s="136">
        <f>SUM(C50:G50)</f>
        <v>0</v>
      </c>
      <c r="I50" s="434"/>
      <c r="K50" s="14"/>
    </row>
    <row r="51" spans="1:11" ht="27" thickBot="1">
      <c r="A51" s="488"/>
      <c r="B51" s="201" t="s">
        <v>125</v>
      </c>
      <c r="C51" s="137">
        <v>1</v>
      </c>
      <c r="D51" s="137"/>
      <c r="E51" s="137"/>
      <c r="F51" s="137"/>
      <c r="G51" s="137"/>
      <c r="H51" s="138">
        <f t="shared" si="0"/>
        <v>1</v>
      </c>
      <c r="I51" s="475"/>
      <c r="K51" s="14"/>
    </row>
    <row r="52" spans="1:11" ht="12.75" customHeight="1">
      <c r="A52" s="420" t="s">
        <v>307</v>
      </c>
      <c r="B52" s="63" t="s">
        <v>73</v>
      </c>
      <c r="C52" s="64">
        <v>1</v>
      </c>
      <c r="D52" s="64"/>
      <c r="E52" s="64"/>
      <c r="F52" s="64"/>
      <c r="G52" s="64"/>
      <c r="H52" s="65">
        <f t="shared" si="0"/>
        <v>1</v>
      </c>
      <c r="I52" s="474">
        <f>SUM(H52:H53)</f>
        <v>3</v>
      </c>
      <c r="K52" s="14"/>
    </row>
    <row r="53" spans="1:11" ht="27" thickBot="1">
      <c r="A53" s="421"/>
      <c r="B53" s="201" t="s">
        <v>108</v>
      </c>
      <c r="C53" s="137">
        <v>2</v>
      </c>
      <c r="D53" s="137"/>
      <c r="E53" s="137"/>
      <c r="F53" s="137"/>
      <c r="G53" s="137"/>
      <c r="H53" s="138">
        <f t="shared" si="0"/>
        <v>2</v>
      </c>
      <c r="I53" s="475"/>
      <c r="K53" s="14"/>
    </row>
    <row r="54" spans="1:11" ht="13.5" thickBot="1">
      <c r="A54" s="445" t="s">
        <v>13</v>
      </c>
      <c r="B54" s="435"/>
      <c r="C54" s="93">
        <f aca="true" t="shared" si="1" ref="C54:I54">SUM(C6:C53)</f>
        <v>16</v>
      </c>
      <c r="D54" s="93">
        <f t="shared" si="1"/>
        <v>16</v>
      </c>
      <c r="E54" s="93">
        <f t="shared" si="1"/>
        <v>18</v>
      </c>
      <c r="F54" s="93">
        <f t="shared" si="1"/>
        <v>14</v>
      </c>
      <c r="G54" s="93">
        <f t="shared" si="1"/>
        <v>1</v>
      </c>
      <c r="H54" s="93">
        <f t="shared" si="1"/>
        <v>65</v>
      </c>
      <c r="I54" s="94">
        <f t="shared" si="1"/>
        <v>65</v>
      </c>
      <c r="K54" s="14">
        <f>SUM(K6:K53)</f>
        <v>0</v>
      </c>
    </row>
  </sheetData>
  <sheetProtection/>
  <mergeCells count="36">
    <mergeCell ref="A54:B54"/>
    <mergeCell ref="A40:A43"/>
    <mergeCell ref="I40:I43"/>
    <mergeCell ref="A48:A51"/>
    <mergeCell ref="I48:I51"/>
    <mergeCell ref="A36:A39"/>
    <mergeCell ref="I36:I39"/>
    <mergeCell ref="A52:A53"/>
    <mergeCell ref="I52:I53"/>
    <mergeCell ref="I44:I47"/>
    <mergeCell ref="I10:I11"/>
    <mergeCell ref="A18:A20"/>
    <mergeCell ref="A34:A35"/>
    <mergeCell ref="I34:I35"/>
    <mergeCell ref="A21:A27"/>
    <mergeCell ref="I21:I27"/>
    <mergeCell ref="A16:A17"/>
    <mergeCell ref="I16:I17"/>
    <mergeCell ref="A10:A11"/>
    <mergeCell ref="A28:A29"/>
    <mergeCell ref="A1:I1"/>
    <mergeCell ref="A4:B5"/>
    <mergeCell ref="C4:G4"/>
    <mergeCell ref="H4:H5"/>
    <mergeCell ref="I4:I5"/>
    <mergeCell ref="A7:A9"/>
    <mergeCell ref="I7:I9"/>
    <mergeCell ref="A2:I2"/>
    <mergeCell ref="A3:I3"/>
    <mergeCell ref="I28:I29"/>
    <mergeCell ref="A44:A47"/>
    <mergeCell ref="A12:A15"/>
    <mergeCell ref="I12:I15"/>
    <mergeCell ref="I18:I19"/>
    <mergeCell ref="A30:A33"/>
    <mergeCell ref="I30:I3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130" zoomScaleNormal="115" zoomScaleSheetLayoutView="130" workbookViewId="0" topLeftCell="A46">
      <selection activeCell="E56" sqref="E56"/>
    </sheetView>
  </sheetViews>
  <sheetFormatPr defaultColWidth="9.00390625" defaultRowHeight="12.75"/>
  <cols>
    <col min="1" max="1" width="21.50390625" style="0" customWidth="1"/>
    <col min="2" max="2" width="60.375" style="0" customWidth="1"/>
    <col min="3" max="8" width="4.50390625" style="0" customWidth="1"/>
    <col min="9" max="9" width="6.375" style="0" customWidth="1"/>
    <col min="10" max="10" width="8.50390625" style="0" customWidth="1"/>
    <col min="11" max="11" width="4.375" style="0" customWidth="1"/>
    <col min="12" max="12" width="10.375" style="22" customWidth="1"/>
    <col min="13" max="13" width="7.375" style="0" customWidth="1"/>
  </cols>
  <sheetData>
    <row r="1" spans="1:10" ht="16.5" customHeight="1">
      <c r="A1" s="424" t="s">
        <v>160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6.5" customHeight="1">
      <c r="A2" s="527" t="s">
        <v>317</v>
      </c>
      <c r="B2" s="528"/>
      <c r="C2" s="528"/>
      <c r="D2" s="528"/>
      <c r="E2" s="528"/>
      <c r="F2" s="528"/>
      <c r="G2" s="528"/>
      <c r="H2" s="528"/>
      <c r="I2" s="528"/>
      <c r="J2" s="529"/>
    </row>
    <row r="3" spans="1:12" ht="12.75">
      <c r="A3" s="501" t="s">
        <v>28</v>
      </c>
      <c r="B3" s="501"/>
      <c r="C3" s="502" t="s">
        <v>16</v>
      </c>
      <c r="D3" s="502"/>
      <c r="E3" s="502"/>
      <c r="F3" s="502"/>
      <c r="G3" s="502"/>
      <c r="H3" s="502"/>
      <c r="I3" s="501" t="s">
        <v>1</v>
      </c>
      <c r="J3" s="501" t="s">
        <v>2</v>
      </c>
      <c r="L3" s="549" t="s">
        <v>171</v>
      </c>
    </row>
    <row r="4" spans="1:14" ht="13.5" thickBot="1">
      <c r="A4" s="423"/>
      <c r="B4" s="423"/>
      <c r="C4" s="118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423"/>
      <c r="J4" s="423"/>
      <c r="L4" s="550"/>
      <c r="N4" s="295" t="s">
        <v>250</v>
      </c>
    </row>
    <row r="5" spans="1:14" ht="26.25" thickBot="1">
      <c r="A5" s="79" t="s">
        <v>3</v>
      </c>
      <c r="B5" s="80" t="s">
        <v>103</v>
      </c>
      <c r="C5" s="81">
        <v>21</v>
      </c>
      <c r="D5" s="81">
        <v>17</v>
      </c>
      <c r="E5" s="81">
        <v>17</v>
      </c>
      <c r="F5" s="81">
        <v>15</v>
      </c>
      <c r="G5" s="81"/>
      <c r="H5" s="81"/>
      <c r="I5" s="82">
        <f>SUM(C5:H5)</f>
        <v>70</v>
      </c>
      <c r="J5" s="133">
        <f>SUM(I5:I5)</f>
        <v>70</v>
      </c>
      <c r="L5" s="178">
        <v>21</v>
      </c>
      <c r="N5" s="81">
        <v>2</v>
      </c>
    </row>
    <row r="6" spans="1:14" ht="25.5">
      <c r="A6" s="420" t="s">
        <v>4</v>
      </c>
      <c r="B6" s="63" t="s">
        <v>104</v>
      </c>
      <c r="C6" s="64">
        <v>13</v>
      </c>
      <c r="D6" s="64">
        <v>11</v>
      </c>
      <c r="E6" s="64">
        <v>9</v>
      </c>
      <c r="F6" s="64">
        <v>10</v>
      </c>
      <c r="G6" s="64"/>
      <c r="H6" s="64"/>
      <c r="I6" s="86">
        <f aca="true" t="shared" si="0" ref="I6:I52">SUM(C6:H6)</f>
        <v>43</v>
      </c>
      <c r="J6" s="524">
        <f>SUM(I6:I8)</f>
        <v>124</v>
      </c>
      <c r="L6" s="178">
        <v>14</v>
      </c>
      <c r="N6" s="64">
        <v>1</v>
      </c>
    </row>
    <row r="7" spans="1:14" ht="29.25" customHeight="1">
      <c r="A7" s="431"/>
      <c r="B7" s="323" t="s">
        <v>281</v>
      </c>
      <c r="C7" s="141">
        <v>2</v>
      </c>
      <c r="D7" s="141">
        <v>10</v>
      </c>
      <c r="E7" s="141">
        <v>12</v>
      </c>
      <c r="F7" s="141">
        <v>4</v>
      </c>
      <c r="G7" s="141">
        <v>5</v>
      </c>
      <c r="H7" s="141"/>
      <c r="I7" s="142">
        <f t="shared" si="0"/>
        <v>33</v>
      </c>
      <c r="J7" s="525"/>
      <c r="L7" s="178"/>
      <c r="N7" s="141">
        <v>1</v>
      </c>
    </row>
    <row r="8" spans="1:14" ht="28.5" customHeight="1" thickBot="1">
      <c r="A8" s="421"/>
      <c r="B8" s="237" t="s">
        <v>282</v>
      </c>
      <c r="C8" s="149">
        <v>11</v>
      </c>
      <c r="D8" s="149">
        <v>10</v>
      </c>
      <c r="E8" s="149">
        <v>9</v>
      </c>
      <c r="F8" s="149">
        <v>9</v>
      </c>
      <c r="G8" s="149">
        <v>9</v>
      </c>
      <c r="H8" s="149"/>
      <c r="I8" s="140">
        <f t="shared" si="0"/>
        <v>48</v>
      </c>
      <c r="J8" s="535"/>
      <c r="L8" s="178">
        <v>14</v>
      </c>
      <c r="N8" s="149">
        <v>2</v>
      </c>
    </row>
    <row r="9" spans="1:14" ht="12.75">
      <c r="A9" s="420" t="s">
        <v>5</v>
      </c>
      <c r="B9" s="63" t="s">
        <v>55</v>
      </c>
      <c r="C9" s="64">
        <v>18</v>
      </c>
      <c r="D9" s="64">
        <v>17</v>
      </c>
      <c r="E9" s="64">
        <v>25</v>
      </c>
      <c r="F9" s="64">
        <v>15</v>
      </c>
      <c r="G9" s="64"/>
      <c r="H9" s="64"/>
      <c r="I9" s="65">
        <f t="shared" si="0"/>
        <v>75</v>
      </c>
      <c r="J9" s="433">
        <f>SUM(I9:I10)</f>
        <v>96</v>
      </c>
      <c r="L9" s="178">
        <v>18</v>
      </c>
      <c r="N9" s="64">
        <v>1</v>
      </c>
    </row>
    <row r="10" spans="1:14" ht="13.5" thickBot="1">
      <c r="A10" s="421"/>
      <c r="B10" s="67" t="s">
        <v>206</v>
      </c>
      <c r="C10" s="95">
        <v>10</v>
      </c>
      <c r="D10" s="95">
        <v>7</v>
      </c>
      <c r="E10" s="95"/>
      <c r="F10" s="95">
        <v>4</v>
      </c>
      <c r="G10" s="95"/>
      <c r="H10" s="95"/>
      <c r="I10" s="96">
        <f t="shared" si="0"/>
        <v>21</v>
      </c>
      <c r="J10" s="435"/>
      <c r="L10" s="178">
        <v>11</v>
      </c>
      <c r="N10" s="95"/>
    </row>
    <row r="11" spans="1:14" ht="12.75">
      <c r="A11" s="431" t="s">
        <v>6</v>
      </c>
      <c r="B11" s="101" t="s">
        <v>56</v>
      </c>
      <c r="C11" s="102">
        <v>8</v>
      </c>
      <c r="D11" s="102">
        <v>6</v>
      </c>
      <c r="E11" s="102">
        <v>12</v>
      </c>
      <c r="F11" s="102">
        <v>6</v>
      </c>
      <c r="G11" s="102"/>
      <c r="H11" s="102"/>
      <c r="I11" s="103">
        <f t="shared" si="0"/>
        <v>32</v>
      </c>
      <c r="J11" s="547">
        <f>SUM(I11:I14)</f>
        <v>170</v>
      </c>
      <c r="L11" s="178">
        <v>8</v>
      </c>
      <c r="N11" s="102"/>
    </row>
    <row r="12" spans="1:14" ht="12.75">
      <c r="A12" s="431"/>
      <c r="B12" s="29" t="s">
        <v>75</v>
      </c>
      <c r="C12" s="32">
        <v>14</v>
      </c>
      <c r="D12" s="32">
        <v>13</v>
      </c>
      <c r="E12" s="32">
        <v>16</v>
      </c>
      <c r="F12" s="32">
        <v>13</v>
      </c>
      <c r="G12" s="32"/>
      <c r="H12" s="32"/>
      <c r="I12" s="27">
        <f>SUM(C12:H12)</f>
        <v>56</v>
      </c>
      <c r="J12" s="547"/>
      <c r="L12" s="178">
        <v>14</v>
      </c>
      <c r="N12" s="32"/>
    </row>
    <row r="13" spans="1:14" ht="25.5">
      <c r="A13" s="431"/>
      <c r="B13" s="323" t="s">
        <v>283</v>
      </c>
      <c r="C13" s="141">
        <v>14</v>
      </c>
      <c r="D13" s="141">
        <v>17</v>
      </c>
      <c r="E13" s="141">
        <v>15</v>
      </c>
      <c r="F13" s="141">
        <v>16</v>
      </c>
      <c r="G13" s="141">
        <v>9</v>
      </c>
      <c r="H13" s="141"/>
      <c r="I13" s="142">
        <f t="shared" si="0"/>
        <v>71</v>
      </c>
      <c r="J13" s="547"/>
      <c r="L13" s="178">
        <v>15</v>
      </c>
      <c r="N13" s="141"/>
    </row>
    <row r="14" spans="1:14" ht="13.5" thickBot="1">
      <c r="A14" s="432"/>
      <c r="B14" s="101" t="s">
        <v>165</v>
      </c>
      <c r="C14" s="73">
        <v>11</v>
      </c>
      <c r="D14" s="73"/>
      <c r="E14" s="73"/>
      <c r="F14" s="73"/>
      <c r="G14" s="73"/>
      <c r="H14" s="73"/>
      <c r="I14" s="103">
        <f>SUM(C14:H14)</f>
        <v>11</v>
      </c>
      <c r="J14" s="548"/>
      <c r="L14" s="178">
        <v>12</v>
      </c>
      <c r="N14" s="73"/>
    </row>
    <row r="15" spans="1:14" ht="12.75">
      <c r="A15" s="430" t="s">
        <v>7</v>
      </c>
      <c r="B15" s="63" t="s">
        <v>58</v>
      </c>
      <c r="C15" s="64">
        <v>78</v>
      </c>
      <c r="D15" s="64">
        <v>73</v>
      </c>
      <c r="E15" s="64">
        <v>55</v>
      </c>
      <c r="F15" s="64">
        <v>49</v>
      </c>
      <c r="G15" s="64"/>
      <c r="H15" s="64"/>
      <c r="I15" s="65">
        <f t="shared" si="0"/>
        <v>255</v>
      </c>
      <c r="J15" s="433">
        <f>SUM(I15:I16)</f>
        <v>296</v>
      </c>
      <c r="L15" s="178">
        <v>62</v>
      </c>
      <c r="N15" s="64"/>
    </row>
    <row r="16" spans="1:14" ht="13.5" thickBot="1">
      <c r="A16" s="432"/>
      <c r="B16" s="106" t="s">
        <v>176</v>
      </c>
      <c r="C16" s="122">
        <v>10</v>
      </c>
      <c r="D16" s="122">
        <v>8</v>
      </c>
      <c r="E16" s="122">
        <v>6</v>
      </c>
      <c r="F16" s="122">
        <v>8</v>
      </c>
      <c r="G16" s="122">
        <v>9</v>
      </c>
      <c r="H16" s="122"/>
      <c r="I16" s="107">
        <f t="shared" si="0"/>
        <v>41</v>
      </c>
      <c r="J16" s="435"/>
      <c r="L16" s="178">
        <v>10</v>
      </c>
      <c r="N16" s="122"/>
    </row>
    <row r="17" spans="1:14" ht="12.75">
      <c r="A17" s="430" t="s">
        <v>19</v>
      </c>
      <c r="B17" s="63" t="s">
        <v>59</v>
      </c>
      <c r="C17" s="65">
        <v>36</v>
      </c>
      <c r="D17" s="65">
        <v>37</v>
      </c>
      <c r="E17" s="65">
        <v>36</v>
      </c>
      <c r="F17" s="65">
        <v>23</v>
      </c>
      <c r="G17" s="65"/>
      <c r="H17" s="65"/>
      <c r="I17" s="65">
        <f t="shared" si="0"/>
        <v>132</v>
      </c>
      <c r="J17" s="530">
        <f>SUM(I17:I19)</f>
        <v>260</v>
      </c>
      <c r="L17" s="178">
        <v>32</v>
      </c>
      <c r="N17" s="65">
        <v>7</v>
      </c>
    </row>
    <row r="18" spans="1:14" ht="30.75" customHeight="1">
      <c r="A18" s="431"/>
      <c r="B18" s="323" t="s">
        <v>284</v>
      </c>
      <c r="C18" s="142">
        <v>23</v>
      </c>
      <c r="D18" s="142">
        <v>19</v>
      </c>
      <c r="E18" s="142">
        <v>24</v>
      </c>
      <c r="F18" s="142">
        <v>12</v>
      </c>
      <c r="G18" s="142">
        <v>11</v>
      </c>
      <c r="H18" s="142"/>
      <c r="I18" s="142">
        <f>SUM(C18:H18)</f>
        <v>89</v>
      </c>
      <c r="J18" s="525"/>
      <c r="L18" s="178">
        <v>21</v>
      </c>
      <c r="N18" s="142">
        <v>3</v>
      </c>
    </row>
    <row r="19" spans="1:14" ht="13.5" thickBot="1">
      <c r="A19" s="432"/>
      <c r="B19" s="99" t="s">
        <v>112</v>
      </c>
      <c r="C19" s="95">
        <v>9</v>
      </c>
      <c r="D19" s="95">
        <v>8</v>
      </c>
      <c r="E19" s="95">
        <v>14</v>
      </c>
      <c r="F19" s="95">
        <v>8</v>
      </c>
      <c r="G19" s="95"/>
      <c r="H19" s="95"/>
      <c r="I19" s="96">
        <f t="shared" si="0"/>
        <v>39</v>
      </c>
      <c r="J19" s="531"/>
      <c r="L19" s="178">
        <v>7</v>
      </c>
      <c r="N19" s="95">
        <v>2</v>
      </c>
    </row>
    <row r="20" spans="1:14" ht="12.75">
      <c r="A20" s="430" t="s">
        <v>127</v>
      </c>
      <c r="B20" s="63" t="s">
        <v>57</v>
      </c>
      <c r="C20" s="64">
        <v>18</v>
      </c>
      <c r="D20" s="64"/>
      <c r="E20" s="64"/>
      <c r="F20" s="64"/>
      <c r="G20" s="64"/>
      <c r="H20" s="64"/>
      <c r="I20" s="86">
        <f t="shared" si="0"/>
        <v>18</v>
      </c>
      <c r="J20" s="530">
        <f>SUM(I20:I26)</f>
        <v>250</v>
      </c>
      <c r="L20" s="178">
        <v>18</v>
      </c>
      <c r="N20" s="64"/>
    </row>
    <row r="21" spans="1:14" ht="27" customHeight="1">
      <c r="A21" s="431"/>
      <c r="B21" s="323" t="s">
        <v>285</v>
      </c>
      <c r="C21" s="32">
        <v>23</v>
      </c>
      <c r="D21" s="32"/>
      <c r="E21" s="32"/>
      <c r="F21" s="32"/>
      <c r="G21" s="32"/>
      <c r="H21" s="32"/>
      <c r="I21" s="27">
        <f>SUM(C21:H21)</f>
        <v>23</v>
      </c>
      <c r="J21" s="525"/>
      <c r="L21" s="178">
        <v>23</v>
      </c>
      <c r="N21" s="32"/>
    </row>
    <row r="22" spans="1:14" ht="25.5" customHeight="1">
      <c r="A22" s="431"/>
      <c r="B22" s="205" t="s">
        <v>247</v>
      </c>
      <c r="C22" s="206"/>
      <c r="D22" s="206">
        <v>16</v>
      </c>
      <c r="E22" s="206">
        <v>11</v>
      </c>
      <c r="F22" s="206">
        <v>9</v>
      </c>
      <c r="G22" s="206"/>
      <c r="H22" s="206"/>
      <c r="I22" s="207">
        <f t="shared" si="0"/>
        <v>36</v>
      </c>
      <c r="J22" s="525"/>
      <c r="L22" s="178"/>
      <c r="N22" s="206">
        <v>1</v>
      </c>
    </row>
    <row r="23" spans="1:14" ht="25.5" customHeight="1">
      <c r="A23" s="431"/>
      <c r="B23" s="323" t="s">
        <v>286</v>
      </c>
      <c r="C23" s="141"/>
      <c r="D23" s="141">
        <v>13</v>
      </c>
      <c r="E23" s="141"/>
      <c r="F23" s="141"/>
      <c r="G23" s="141"/>
      <c r="H23" s="141"/>
      <c r="I23" s="142">
        <f>SUM(C23:H23)</f>
        <v>13</v>
      </c>
      <c r="J23" s="525"/>
      <c r="L23" s="178"/>
      <c r="N23" s="141"/>
    </row>
    <row r="24" spans="1:14" ht="25.5">
      <c r="A24" s="431"/>
      <c r="B24" s="202" t="s">
        <v>287</v>
      </c>
      <c r="C24" s="192"/>
      <c r="D24" s="192"/>
      <c r="E24" s="192">
        <v>8</v>
      </c>
      <c r="F24" s="192">
        <v>7</v>
      </c>
      <c r="G24" s="192"/>
      <c r="H24" s="192"/>
      <c r="I24" s="136">
        <f t="shared" si="0"/>
        <v>15</v>
      </c>
      <c r="J24" s="525"/>
      <c r="L24" s="178"/>
      <c r="N24" s="192"/>
    </row>
    <row r="25" spans="1:14" ht="12.75">
      <c r="A25" s="431"/>
      <c r="B25" s="60" t="s">
        <v>246</v>
      </c>
      <c r="C25" s="61">
        <v>29</v>
      </c>
      <c r="D25" s="61">
        <v>16</v>
      </c>
      <c r="E25" s="61">
        <v>13</v>
      </c>
      <c r="F25" s="61">
        <v>13</v>
      </c>
      <c r="G25" s="61"/>
      <c r="H25" s="61"/>
      <c r="I25" s="27">
        <f t="shared" si="0"/>
        <v>71</v>
      </c>
      <c r="J25" s="525"/>
      <c r="L25" s="178"/>
      <c r="N25" s="61">
        <v>3</v>
      </c>
    </row>
    <row r="26" spans="1:14" ht="13.5" thickBot="1">
      <c r="A26" s="432"/>
      <c r="B26" s="67" t="s">
        <v>60</v>
      </c>
      <c r="C26" s="68">
        <v>21</v>
      </c>
      <c r="D26" s="68">
        <v>22</v>
      </c>
      <c r="E26" s="68">
        <v>20</v>
      </c>
      <c r="F26" s="68">
        <v>11</v>
      </c>
      <c r="G26" s="68"/>
      <c r="H26" s="68"/>
      <c r="I26" s="69">
        <f t="shared" si="0"/>
        <v>74</v>
      </c>
      <c r="J26" s="531"/>
      <c r="L26" s="178">
        <v>21</v>
      </c>
      <c r="N26" s="68"/>
    </row>
    <row r="27" spans="1:14" ht="12.75">
      <c r="A27" s="420" t="s">
        <v>9</v>
      </c>
      <c r="B27" s="63" t="s">
        <v>63</v>
      </c>
      <c r="C27" s="64">
        <v>1</v>
      </c>
      <c r="D27" s="64">
        <v>13</v>
      </c>
      <c r="E27" s="64">
        <v>2</v>
      </c>
      <c r="F27" s="64">
        <v>6</v>
      </c>
      <c r="G27" s="64"/>
      <c r="H27" s="64"/>
      <c r="I27" s="86">
        <f t="shared" si="0"/>
        <v>22</v>
      </c>
      <c r="J27" s="495">
        <f>SUM(I27:I28)</f>
        <v>38</v>
      </c>
      <c r="L27" s="178"/>
      <c r="N27" s="64">
        <v>1</v>
      </c>
    </row>
    <row r="28" spans="1:14" ht="13.5" thickBot="1">
      <c r="A28" s="421"/>
      <c r="B28" s="67" t="s">
        <v>64</v>
      </c>
      <c r="C28" s="68">
        <v>10</v>
      </c>
      <c r="D28" s="68"/>
      <c r="E28" s="68">
        <v>4</v>
      </c>
      <c r="F28" s="68">
        <v>2</v>
      </c>
      <c r="G28" s="68"/>
      <c r="H28" s="68"/>
      <c r="I28" s="69">
        <f t="shared" si="0"/>
        <v>16</v>
      </c>
      <c r="J28" s="546"/>
      <c r="L28" s="178">
        <v>10</v>
      </c>
      <c r="N28" s="68"/>
    </row>
    <row r="29" spans="1:14" ht="13.5" customHeight="1">
      <c r="A29" s="430" t="s">
        <v>128</v>
      </c>
      <c r="B29" s="29" t="s">
        <v>62</v>
      </c>
      <c r="C29" s="32">
        <v>15</v>
      </c>
      <c r="D29" s="32">
        <v>15</v>
      </c>
      <c r="E29" s="32">
        <v>9</v>
      </c>
      <c r="F29" s="32">
        <v>6</v>
      </c>
      <c r="G29" s="32"/>
      <c r="H29" s="32"/>
      <c r="I29" s="58">
        <f t="shared" si="0"/>
        <v>45</v>
      </c>
      <c r="J29" s="530">
        <f>SUM(I29:I32)</f>
        <v>164</v>
      </c>
      <c r="L29" s="178">
        <v>14</v>
      </c>
      <c r="N29" s="32">
        <v>1</v>
      </c>
    </row>
    <row r="30" spans="1:14" ht="12.75">
      <c r="A30" s="431"/>
      <c r="B30" s="29" t="s">
        <v>67</v>
      </c>
      <c r="C30" s="32">
        <v>5</v>
      </c>
      <c r="D30" s="32">
        <v>10</v>
      </c>
      <c r="E30" s="32">
        <v>8</v>
      </c>
      <c r="F30" s="32">
        <v>7</v>
      </c>
      <c r="G30" s="32"/>
      <c r="H30" s="32"/>
      <c r="I30" s="58">
        <f t="shared" si="0"/>
        <v>30</v>
      </c>
      <c r="J30" s="525"/>
      <c r="L30" s="178">
        <v>17</v>
      </c>
      <c r="N30" s="32"/>
    </row>
    <row r="31" spans="1:14" ht="12.75">
      <c r="A31" s="431"/>
      <c r="B31" s="29" t="s">
        <v>61</v>
      </c>
      <c r="C31" s="32">
        <v>16</v>
      </c>
      <c r="D31" s="32">
        <v>10</v>
      </c>
      <c r="E31" s="32">
        <v>9</v>
      </c>
      <c r="F31" s="32">
        <v>7</v>
      </c>
      <c r="G31" s="32"/>
      <c r="H31" s="32"/>
      <c r="I31" s="27">
        <f t="shared" si="0"/>
        <v>42</v>
      </c>
      <c r="J31" s="525"/>
      <c r="L31" s="178">
        <v>20</v>
      </c>
      <c r="N31" s="32">
        <v>2</v>
      </c>
    </row>
    <row r="32" spans="1:14" ht="26.25" thickBot="1">
      <c r="A32" s="432"/>
      <c r="B32" s="321" t="s">
        <v>288</v>
      </c>
      <c r="C32" s="143">
        <v>11</v>
      </c>
      <c r="D32" s="143">
        <v>10</v>
      </c>
      <c r="E32" s="143">
        <v>7</v>
      </c>
      <c r="F32" s="143">
        <v>11</v>
      </c>
      <c r="G32" s="143">
        <v>8</v>
      </c>
      <c r="H32" s="143"/>
      <c r="I32" s="140">
        <f t="shared" si="0"/>
        <v>47</v>
      </c>
      <c r="J32" s="531"/>
      <c r="L32" s="178">
        <v>11</v>
      </c>
      <c r="N32" s="143">
        <v>1</v>
      </c>
    </row>
    <row r="33" spans="1:14" ht="12.75">
      <c r="A33" s="430" t="s">
        <v>210</v>
      </c>
      <c r="B33" s="74" t="s">
        <v>151</v>
      </c>
      <c r="C33" s="75">
        <v>89</v>
      </c>
      <c r="D33" s="75">
        <v>120</v>
      </c>
      <c r="E33" s="75">
        <v>109</v>
      </c>
      <c r="F33" s="75">
        <v>71</v>
      </c>
      <c r="G33" s="75">
        <v>61</v>
      </c>
      <c r="H33" s="75"/>
      <c r="I33" s="76">
        <f t="shared" si="0"/>
        <v>450</v>
      </c>
      <c r="J33" s="530">
        <f>SUM(I33:I34)</f>
        <v>548</v>
      </c>
      <c r="L33" s="178">
        <v>54</v>
      </c>
      <c r="N33" s="75"/>
    </row>
    <row r="34" spans="1:14" ht="13.5" thickBot="1">
      <c r="A34" s="432"/>
      <c r="B34" s="153" t="s">
        <v>150</v>
      </c>
      <c r="C34" s="107">
        <v>19</v>
      </c>
      <c r="D34" s="107">
        <v>18</v>
      </c>
      <c r="E34" s="107">
        <v>22</v>
      </c>
      <c r="F34" s="107">
        <v>17</v>
      </c>
      <c r="G34" s="107">
        <v>22</v>
      </c>
      <c r="H34" s="107"/>
      <c r="I34" s="107">
        <f t="shared" si="0"/>
        <v>98</v>
      </c>
      <c r="J34" s="531"/>
      <c r="L34" s="178">
        <v>15</v>
      </c>
      <c r="N34" s="107">
        <v>1</v>
      </c>
    </row>
    <row r="35" spans="1:14" ht="12.75">
      <c r="A35" s="420" t="s">
        <v>10</v>
      </c>
      <c r="B35" s="63" t="s">
        <v>78</v>
      </c>
      <c r="C35" s="64">
        <v>3</v>
      </c>
      <c r="D35" s="64">
        <v>1</v>
      </c>
      <c r="E35" s="64">
        <v>2</v>
      </c>
      <c r="F35" s="64">
        <v>7</v>
      </c>
      <c r="G35" s="64"/>
      <c r="H35" s="64"/>
      <c r="I35" s="65">
        <f t="shared" si="0"/>
        <v>13</v>
      </c>
      <c r="J35" s="524">
        <f>SUM(I35:I38)</f>
        <v>35</v>
      </c>
      <c r="L35" s="178">
        <v>5</v>
      </c>
      <c r="N35" s="64"/>
    </row>
    <row r="36" spans="1:14" ht="25.5">
      <c r="A36" s="431"/>
      <c r="B36" s="323" t="s">
        <v>289</v>
      </c>
      <c r="C36" s="143">
        <v>2</v>
      </c>
      <c r="D36" s="143">
        <v>3</v>
      </c>
      <c r="E36" s="143">
        <v>6</v>
      </c>
      <c r="F36" s="143">
        <v>2</v>
      </c>
      <c r="G36" s="143">
        <v>6</v>
      </c>
      <c r="H36" s="143"/>
      <c r="I36" s="142">
        <f t="shared" si="0"/>
        <v>19</v>
      </c>
      <c r="J36" s="525"/>
      <c r="L36" s="178">
        <v>4</v>
      </c>
      <c r="N36" s="143"/>
    </row>
    <row r="37" spans="1:14" ht="12.75">
      <c r="A37" s="431"/>
      <c r="B37" s="101" t="s">
        <v>208</v>
      </c>
      <c r="C37" s="32"/>
      <c r="D37" s="32"/>
      <c r="E37" s="32"/>
      <c r="F37" s="32">
        <v>1</v>
      </c>
      <c r="G37" s="32"/>
      <c r="H37" s="32"/>
      <c r="I37" s="59">
        <f t="shared" si="0"/>
        <v>1</v>
      </c>
      <c r="J37" s="525"/>
      <c r="L37" s="178"/>
      <c r="N37" s="32"/>
    </row>
    <row r="38" spans="1:14" ht="13.5" customHeight="1" thickBot="1">
      <c r="A38" s="421"/>
      <c r="B38" s="67" t="s">
        <v>68</v>
      </c>
      <c r="C38" s="96"/>
      <c r="D38" s="96"/>
      <c r="E38" s="96"/>
      <c r="F38" s="96">
        <v>2</v>
      </c>
      <c r="G38" s="96"/>
      <c r="H38" s="96"/>
      <c r="I38" s="96">
        <f t="shared" si="0"/>
        <v>2</v>
      </c>
      <c r="J38" s="535"/>
      <c r="L38" s="178"/>
      <c r="N38" s="96"/>
    </row>
    <row r="39" spans="1:14" ht="12.75">
      <c r="A39" s="420" t="s">
        <v>211</v>
      </c>
      <c r="B39" s="63" t="s">
        <v>69</v>
      </c>
      <c r="C39" s="64"/>
      <c r="D39" s="64"/>
      <c r="E39" s="64"/>
      <c r="F39" s="64">
        <v>1</v>
      </c>
      <c r="G39" s="64"/>
      <c r="H39" s="64"/>
      <c r="I39" s="65">
        <f t="shared" si="0"/>
        <v>1</v>
      </c>
      <c r="J39" s="524">
        <f>SUM(I39:I42)</f>
        <v>78</v>
      </c>
      <c r="L39" s="178"/>
      <c r="N39" s="64"/>
    </row>
    <row r="40" spans="1:14" ht="12.75">
      <c r="A40" s="446"/>
      <c r="B40" s="29" t="s">
        <v>70</v>
      </c>
      <c r="C40" s="32">
        <v>12</v>
      </c>
      <c r="D40" s="32">
        <v>6</v>
      </c>
      <c r="E40" s="32">
        <v>7</v>
      </c>
      <c r="F40" s="32">
        <v>4</v>
      </c>
      <c r="G40" s="32"/>
      <c r="H40" s="32"/>
      <c r="I40" s="59">
        <f t="shared" si="0"/>
        <v>29</v>
      </c>
      <c r="J40" s="534"/>
      <c r="L40" s="178">
        <v>14</v>
      </c>
      <c r="M40" s="191"/>
      <c r="N40" s="32"/>
    </row>
    <row r="41" spans="1:14" ht="25.5">
      <c r="A41" s="447"/>
      <c r="B41" s="322" t="s">
        <v>290</v>
      </c>
      <c r="C41" s="182">
        <v>7</v>
      </c>
      <c r="D41" s="182">
        <v>8</v>
      </c>
      <c r="E41" s="182">
        <v>7</v>
      </c>
      <c r="F41" s="182">
        <v>9</v>
      </c>
      <c r="G41" s="182">
        <v>8</v>
      </c>
      <c r="H41" s="182"/>
      <c r="I41" s="142">
        <f t="shared" si="0"/>
        <v>39</v>
      </c>
      <c r="J41" s="526"/>
      <c r="L41" s="178">
        <v>6</v>
      </c>
      <c r="M41" s="191"/>
      <c r="N41" s="182"/>
    </row>
    <row r="42" spans="1:14" ht="13.5" thickBot="1">
      <c r="A42" s="421"/>
      <c r="B42" s="67" t="s">
        <v>71</v>
      </c>
      <c r="C42" s="68">
        <v>5</v>
      </c>
      <c r="D42" s="68">
        <v>1</v>
      </c>
      <c r="E42" s="68">
        <v>1</v>
      </c>
      <c r="F42" s="68">
        <v>2</v>
      </c>
      <c r="G42" s="68"/>
      <c r="H42" s="68"/>
      <c r="I42" s="96">
        <f t="shared" si="0"/>
        <v>9</v>
      </c>
      <c r="J42" s="535"/>
      <c r="L42" s="178">
        <v>4</v>
      </c>
      <c r="N42" s="68"/>
    </row>
    <row r="43" spans="1:14" ht="12.75">
      <c r="A43" s="430" t="s">
        <v>173</v>
      </c>
      <c r="B43" s="63" t="s">
        <v>72</v>
      </c>
      <c r="C43" s="64">
        <v>14</v>
      </c>
      <c r="D43" s="64">
        <v>14</v>
      </c>
      <c r="E43" s="64">
        <v>19</v>
      </c>
      <c r="F43" s="64">
        <v>7</v>
      </c>
      <c r="G43" s="64"/>
      <c r="H43" s="64"/>
      <c r="I43" s="65">
        <f t="shared" si="0"/>
        <v>54</v>
      </c>
      <c r="J43" s="536">
        <f>SUM(I43:I46)</f>
        <v>239</v>
      </c>
      <c r="L43" s="178">
        <v>12</v>
      </c>
      <c r="N43" s="64">
        <v>1</v>
      </c>
    </row>
    <row r="44" spans="1:14" ht="12.75">
      <c r="A44" s="431"/>
      <c r="B44" s="72" t="s">
        <v>243</v>
      </c>
      <c r="C44" s="73">
        <v>13</v>
      </c>
      <c r="D44" s="73">
        <v>20</v>
      </c>
      <c r="E44" s="73">
        <v>15</v>
      </c>
      <c r="F44" s="73">
        <v>9</v>
      </c>
      <c r="G44" s="73"/>
      <c r="H44" s="73"/>
      <c r="I44" s="59">
        <f>SUM(C44:H44)</f>
        <v>57</v>
      </c>
      <c r="J44" s="537"/>
      <c r="L44" s="178">
        <v>13</v>
      </c>
      <c r="N44" s="73"/>
    </row>
    <row r="45" spans="1:14" ht="12.75">
      <c r="A45" s="431"/>
      <c r="B45" s="72" t="s">
        <v>244</v>
      </c>
      <c r="C45" s="73">
        <v>20</v>
      </c>
      <c r="D45" s="73">
        <v>23</v>
      </c>
      <c r="E45" s="73">
        <v>17</v>
      </c>
      <c r="F45" s="73">
        <v>11</v>
      </c>
      <c r="G45" s="73"/>
      <c r="H45" s="73"/>
      <c r="I45" s="103">
        <f t="shared" si="0"/>
        <v>71</v>
      </c>
      <c r="J45" s="537"/>
      <c r="L45" s="178">
        <v>17</v>
      </c>
      <c r="N45" s="73"/>
    </row>
    <row r="46" spans="1:14" ht="13.5" thickBot="1">
      <c r="A46" s="432"/>
      <c r="B46" s="153" t="s">
        <v>245</v>
      </c>
      <c r="C46" s="122">
        <v>10</v>
      </c>
      <c r="D46" s="122">
        <v>10</v>
      </c>
      <c r="E46" s="122">
        <v>10</v>
      </c>
      <c r="F46" s="122">
        <v>10</v>
      </c>
      <c r="G46" s="122">
        <v>17</v>
      </c>
      <c r="H46" s="122"/>
      <c r="I46" s="125">
        <f t="shared" si="0"/>
        <v>57</v>
      </c>
      <c r="J46" s="538"/>
      <c r="L46" s="178">
        <v>8</v>
      </c>
      <c r="N46" s="122"/>
    </row>
    <row r="47" spans="1:14" ht="12.75">
      <c r="A47" s="420" t="s">
        <v>11</v>
      </c>
      <c r="B47" s="74" t="s">
        <v>149</v>
      </c>
      <c r="C47" s="76">
        <v>5</v>
      </c>
      <c r="D47" s="76">
        <v>5</v>
      </c>
      <c r="E47" s="76">
        <v>2</v>
      </c>
      <c r="F47" s="76">
        <v>6</v>
      </c>
      <c r="G47" s="76"/>
      <c r="H47" s="76"/>
      <c r="I47" s="76">
        <f t="shared" si="0"/>
        <v>18</v>
      </c>
      <c r="J47" s="474">
        <f>SUM(I47:I50)</f>
        <v>68</v>
      </c>
      <c r="L47" s="178">
        <v>4</v>
      </c>
      <c r="N47" s="76"/>
    </row>
    <row r="48" spans="1:14" ht="12.75">
      <c r="A48" s="431"/>
      <c r="B48" s="31" t="s">
        <v>170</v>
      </c>
      <c r="C48" s="28">
        <v>3</v>
      </c>
      <c r="D48" s="28"/>
      <c r="E48" s="28">
        <v>1</v>
      </c>
      <c r="F48" s="28">
        <v>3</v>
      </c>
      <c r="G48" s="28"/>
      <c r="H48" s="28">
        <v>3</v>
      </c>
      <c r="I48" s="28">
        <f>SUM(C48:H48)</f>
        <v>10</v>
      </c>
      <c r="J48" s="434"/>
      <c r="L48" s="178">
        <v>3</v>
      </c>
      <c r="N48" s="28"/>
    </row>
    <row r="49" spans="1:14" ht="25.5">
      <c r="A49" s="431"/>
      <c r="B49" s="208" t="s">
        <v>273</v>
      </c>
      <c r="C49" s="136">
        <v>12</v>
      </c>
      <c r="D49" s="136"/>
      <c r="E49" s="136"/>
      <c r="F49" s="136"/>
      <c r="G49" s="136"/>
      <c r="H49" s="136"/>
      <c r="I49" s="136">
        <f>SUM(C49:H49)</f>
        <v>12</v>
      </c>
      <c r="J49" s="434"/>
      <c r="L49" s="178">
        <v>13</v>
      </c>
      <c r="N49" s="123"/>
    </row>
    <row r="50" spans="1:14" ht="26.25" thickBot="1">
      <c r="A50" s="421"/>
      <c r="B50" s="200" t="s">
        <v>125</v>
      </c>
      <c r="C50" s="179">
        <v>1</v>
      </c>
      <c r="D50" s="179">
        <v>11</v>
      </c>
      <c r="E50" s="179">
        <v>7</v>
      </c>
      <c r="F50" s="179">
        <v>9</v>
      </c>
      <c r="G50" s="179"/>
      <c r="H50" s="179"/>
      <c r="I50" s="150">
        <f t="shared" si="0"/>
        <v>28</v>
      </c>
      <c r="J50" s="475"/>
      <c r="L50" s="178"/>
      <c r="N50" s="179">
        <v>1</v>
      </c>
    </row>
    <row r="51" spans="1:14" ht="12.75" customHeight="1">
      <c r="A51" s="420" t="s">
        <v>307</v>
      </c>
      <c r="B51" s="63" t="s">
        <v>73</v>
      </c>
      <c r="C51" s="64">
        <v>6</v>
      </c>
      <c r="D51" s="64">
        <v>3</v>
      </c>
      <c r="E51" s="64">
        <v>2</v>
      </c>
      <c r="F51" s="64">
        <v>4</v>
      </c>
      <c r="G51" s="64"/>
      <c r="H51" s="64"/>
      <c r="I51" s="86">
        <f t="shared" si="0"/>
        <v>15</v>
      </c>
      <c r="J51" s="524">
        <f>SUM(I51:I52)</f>
        <v>38</v>
      </c>
      <c r="L51" s="178">
        <v>11</v>
      </c>
      <c r="N51" s="64">
        <v>1</v>
      </c>
    </row>
    <row r="52" spans="1:14" ht="26.25" thickBot="1">
      <c r="A52" s="421"/>
      <c r="B52" s="201" t="s">
        <v>108</v>
      </c>
      <c r="C52" s="137">
        <v>8</v>
      </c>
      <c r="D52" s="137">
        <v>7</v>
      </c>
      <c r="E52" s="137">
        <v>4</v>
      </c>
      <c r="F52" s="137">
        <v>4</v>
      </c>
      <c r="G52" s="137"/>
      <c r="H52" s="137"/>
      <c r="I52" s="138">
        <f t="shared" si="0"/>
        <v>23</v>
      </c>
      <c r="J52" s="535"/>
      <c r="L52" s="178">
        <v>7</v>
      </c>
      <c r="N52" s="137"/>
    </row>
    <row r="53" spans="1:14" ht="13.5" thickBot="1">
      <c r="A53" s="445" t="s">
        <v>13</v>
      </c>
      <c r="B53" s="435"/>
      <c r="C53" s="93">
        <f aca="true" t="shared" si="1" ref="C53:J53">SUM(C5:C52)</f>
        <v>656</v>
      </c>
      <c r="D53" s="93">
        <f t="shared" si="1"/>
        <v>628</v>
      </c>
      <c r="E53" s="93">
        <f t="shared" si="1"/>
        <v>572</v>
      </c>
      <c r="F53" s="93">
        <f t="shared" si="1"/>
        <v>450</v>
      </c>
      <c r="G53" s="93">
        <f t="shared" si="1"/>
        <v>165</v>
      </c>
      <c r="H53" s="93">
        <f t="shared" si="1"/>
        <v>3</v>
      </c>
      <c r="I53" s="93">
        <f>SUM(I5:I52)</f>
        <v>2474</v>
      </c>
      <c r="J53" s="134">
        <f t="shared" si="1"/>
        <v>2474</v>
      </c>
      <c r="L53" s="14">
        <f>SUM(L5:L52)</f>
        <v>583</v>
      </c>
      <c r="N53" s="93">
        <f>SUM(N5:N52)</f>
        <v>32</v>
      </c>
    </row>
    <row r="62" ht="12.75"/>
    <row r="63" ht="12.75"/>
    <row r="64" ht="12.75"/>
    <row r="65" ht="12.75"/>
  </sheetData>
  <sheetProtection/>
  <mergeCells count="36">
    <mergeCell ref="J9:J10"/>
    <mergeCell ref="A9:A10"/>
    <mergeCell ref="A1:J1"/>
    <mergeCell ref="A3:B4"/>
    <mergeCell ref="C3:H3"/>
    <mergeCell ref="I3:I4"/>
    <mergeCell ref="J3:J4"/>
    <mergeCell ref="A2:J2"/>
    <mergeCell ref="L3:L4"/>
    <mergeCell ref="J33:J34"/>
    <mergeCell ref="A35:A38"/>
    <mergeCell ref="J35:J38"/>
    <mergeCell ref="J6:J8"/>
    <mergeCell ref="A20:A26"/>
    <mergeCell ref="A6:A8"/>
    <mergeCell ref="J20:J26"/>
    <mergeCell ref="A15:A16"/>
    <mergeCell ref="J15:J16"/>
    <mergeCell ref="A53:B53"/>
    <mergeCell ref="A39:A42"/>
    <mergeCell ref="J39:J42"/>
    <mergeCell ref="A11:A14"/>
    <mergeCell ref="J11:J14"/>
    <mergeCell ref="J43:J46"/>
    <mergeCell ref="A47:A50"/>
    <mergeCell ref="J47:J50"/>
    <mergeCell ref="A43:A46"/>
    <mergeCell ref="A17:A19"/>
    <mergeCell ref="A51:A52"/>
    <mergeCell ref="J51:J52"/>
    <mergeCell ref="A27:A28"/>
    <mergeCell ref="J27:J28"/>
    <mergeCell ref="A33:A34"/>
    <mergeCell ref="J17:J19"/>
    <mergeCell ref="A29:A32"/>
    <mergeCell ref="J29:J32"/>
  </mergeCells>
  <printOptions/>
  <pageMargins left="0.7" right="0.7" top="0.75" bottom="0.75" header="0.3" footer="0.3"/>
  <pageSetup horizontalDpi="600" verticalDpi="600" orientation="portrait" paperSize="9" scale="72" r:id="rId3"/>
  <rowBreaks count="1" manualBreakCount="1">
    <brk id="46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552" t="s">
        <v>139</v>
      </c>
      <c r="B1" s="553"/>
      <c r="C1" s="553"/>
      <c r="D1" s="553"/>
      <c r="E1" s="553"/>
      <c r="F1" s="553"/>
      <c r="G1" s="553"/>
      <c r="H1" s="553"/>
      <c r="I1" s="553"/>
    </row>
    <row r="2" spans="1:9" ht="12.75">
      <c r="A2" s="501" t="s">
        <v>28</v>
      </c>
      <c r="B2" s="501"/>
      <c r="C2" s="502" t="s">
        <v>16</v>
      </c>
      <c r="D2" s="502"/>
      <c r="E2" s="502"/>
      <c r="F2" s="502"/>
      <c r="G2" s="502"/>
      <c r="H2" s="501" t="s">
        <v>1</v>
      </c>
      <c r="I2" s="501" t="s">
        <v>2</v>
      </c>
    </row>
    <row r="3" spans="1:9" ht="12.75">
      <c r="A3" s="501"/>
      <c r="B3" s="501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501"/>
      <c r="I3" s="501"/>
    </row>
    <row r="4" spans="1:9" ht="25.5">
      <c r="A4" s="7" t="s">
        <v>3</v>
      </c>
      <c r="B4" s="29" t="s">
        <v>103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502" t="s">
        <v>4</v>
      </c>
      <c r="B5" s="29" t="s">
        <v>104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554">
        <f>SUM(H5:H6)</f>
        <v>60</v>
      </c>
    </row>
    <row r="6" spans="1:9" ht="25.5">
      <c r="A6" s="502"/>
      <c r="B6" s="29" t="s">
        <v>99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554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430" t="s">
        <v>126</v>
      </c>
      <c r="B9" s="63" t="s">
        <v>75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481">
        <f>SUM(H9:H10)</f>
        <v>172</v>
      </c>
    </row>
    <row r="10" spans="1:9" ht="13.5" thickBot="1">
      <c r="A10" s="432"/>
      <c r="B10" s="67" t="s">
        <v>76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483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420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474">
        <f>SUM(H12:H13)</f>
        <v>132</v>
      </c>
    </row>
    <row r="13" spans="1:9" ht="26.25" thickBot="1">
      <c r="A13" s="421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475"/>
    </row>
    <row r="14" spans="1:9" ht="26.25" thickBot="1">
      <c r="A14" s="79" t="s">
        <v>19</v>
      </c>
      <c r="B14" s="80" t="s">
        <v>112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430" t="s">
        <v>127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433">
        <f>SUM(H15:H19)</f>
        <v>216</v>
      </c>
    </row>
    <row r="16" spans="1:9" ht="12.75">
      <c r="A16" s="431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434"/>
    </row>
    <row r="17" spans="1:9" ht="25.5">
      <c r="A17" s="431"/>
      <c r="B17" s="29" t="s">
        <v>110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434"/>
    </row>
    <row r="18" spans="1:9" ht="25.5">
      <c r="A18" s="431"/>
      <c r="B18" s="29" t="s">
        <v>111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434"/>
    </row>
    <row r="19" spans="1:9" ht="13.5" thickBot="1">
      <c r="A19" s="432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435"/>
    </row>
    <row r="20" spans="1:9" ht="12.75">
      <c r="A20" s="420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495">
        <f>SUM(H20:H23)</f>
        <v>94</v>
      </c>
    </row>
    <row r="21" spans="1:9" ht="12.75">
      <c r="A21" s="446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551"/>
    </row>
    <row r="22" spans="1:9" ht="12.75">
      <c r="A22" s="446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551"/>
    </row>
    <row r="23" spans="1:9" ht="13.5" thickBot="1">
      <c r="A23" s="421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546"/>
    </row>
    <row r="24" spans="1:9" ht="12.75">
      <c r="A24" s="431" t="s">
        <v>128</v>
      </c>
      <c r="B24" s="60" t="s">
        <v>77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434">
        <f>SUM(H24:H27)</f>
        <v>174</v>
      </c>
    </row>
    <row r="25" spans="1:9" ht="25.5">
      <c r="A25" s="431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434"/>
    </row>
    <row r="26" spans="1:9" ht="12.75">
      <c r="A26" s="431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434"/>
    </row>
    <row r="27" spans="1:9" ht="13.5" thickBot="1">
      <c r="A27" s="431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434"/>
    </row>
    <row r="28" spans="1:9" ht="12.75">
      <c r="A28" s="430" t="s">
        <v>129</v>
      </c>
      <c r="B28" s="74" t="s">
        <v>132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433">
        <f>SUM(H28:H29)</f>
        <v>411</v>
      </c>
    </row>
    <row r="29" spans="1:9" ht="13.5" thickBot="1">
      <c r="A29" s="432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435"/>
    </row>
    <row r="30" spans="1:9" ht="12.75">
      <c r="A30" s="420" t="s">
        <v>10</v>
      </c>
      <c r="B30" s="63" t="s">
        <v>78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474">
        <f>SUM(H30:H31)</f>
        <v>61</v>
      </c>
    </row>
    <row r="31" spans="1:9" ht="26.25" thickBot="1">
      <c r="A31" s="421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475"/>
    </row>
    <row r="32" spans="1:9" ht="12.75">
      <c r="A32" s="420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474">
        <f>SUM(H32:H34)</f>
        <v>62</v>
      </c>
    </row>
    <row r="33" spans="1:9" ht="12.75">
      <c r="A33" s="446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484"/>
    </row>
    <row r="34" spans="1:9" ht="13.5" thickBot="1">
      <c r="A34" s="421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475"/>
    </row>
    <row r="35" spans="1:9" ht="12.75">
      <c r="A35" s="420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474">
        <f>SUM(H35:H36)</f>
        <v>172</v>
      </c>
    </row>
    <row r="36" spans="1:9" ht="13.5" thickBot="1">
      <c r="A36" s="421"/>
      <c r="B36" s="67" t="s">
        <v>109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475"/>
    </row>
    <row r="37" spans="1:9" ht="39.75" thickBot="1">
      <c r="A37" s="79" t="s">
        <v>15</v>
      </c>
      <c r="B37" s="80" t="s">
        <v>115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420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474">
        <f>SUM(H38:H40)</f>
        <v>66</v>
      </c>
    </row>
    <row r="39" spans="1:9" ht="12.75">
      <c r="A39" s="446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484"/>
    </row>
    <row r="40" spans="1:9" ht="27" thickBot="1">
      <c r="A40" s="421"/>
      <c r="B40" s="67" t="s">
        <v>125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475"/>
    </row>
    <row r="41" spans="1:9" ht="12.75">
      <c r="A41" s="420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474">
        <f>SUM(H41:H42)</f>
        <v>27</v>
      </c>
    </row>
    <row r="42" spans="1:9" ht="27" thickBot="1">
      <c r="A42" s="421"/>
      <c r="B42" s="67" t="s">
        <v>108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475"/>
    </row>
    <row r="43" spans="1:9" ht="13.5" thickBot="1">
      <c r="A43" s="445" t="s">
        <v>13</v>
      </c>
      <c r="B43" s="435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82"/>
  <sheetViews>
    <sheetView zoomScale="85" zoomScaleNormal="85" zoomScaleSheetLayoutView="70" workbookViewId="0" topLeftCell="A1">
      <selection activeCell="A104" sqref="A104:IV104"/>
    </sheetView>
  </sheetViews>
  <sheetFormatPr defaultColWidth="9.00390625" defaultRowHeight="12.75"/>
  <cols>
    <col min="1" max="1" width="89.50390625" style="38" customWidth="1"/>
    <col min="2" max="2" width="7.50390625" style="55" customWidth="1"/>
    <col min="3" max="3" width="7.50390625" style="47" customWidth="1"/>
    <col min="4" max="4" width="15.875" style="113" customWidth="1"/>
    <col min="5" max="6" width="7.50390625" style="47" customWidth="1"/>
    <col min="7" max="7" width="15.875" style="113" customWidth="1"/>
    <col min="8" max="9" width="7.50390625" style="47" customWidth="1"/>
    <col min="10" max="10" width="15.875" style="48" customWidth="1"/>
    <col min="11" max="12" width="7.50390625" style="47" customWidth="1"/>
    <col min="13" max="13" width="15.875" style="113" customWidth="1"/>
    <col min="14" max="15" width="7.50390625" style="47" customWidth="1"/>
    <col min="16" max="16" width="15.875" style="114" customWidth="1"/>
    <col min="17" max="18" width="7.50390625" style="47" customWidth="1"/>
    <col min="19" max="19" width="15.875" style="114" customWidth="1"/>
  </cols>
  <sheetData>
    <row r="1" spans="1:19" ht="32.25" customHeight="1">
      <c r="A1" s="414" t="s">
        <v>311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6.5" customHeight="1">
      <c r="A2" s="411" t="s">
        <v>124</v>
      </c>
      <c r="B2" s="402" t="s">
        <v>79</v>
      </c>
      <c r="C2" s="402"/>
      <c r="D2" s="408" t="s">
        <v>264</v>
      </c>
      <c r="E2" s="402" t="s">
        <v>80</v>
      </c>
      <c r="F2" s="402"/>
      <c r="G2" s="408" t="s">
        <v>265</v>
      </c>
      <c r="H2" s="402" t="s">
        <v>81</v>
      </c>
      <c r="I2" s="402"/>
      <c r="J2" s="408" t="s">
        <v>266</v>
      </c>
      <c r="K2" s="402" t="s">
        <v>82</v>
      </c>
      <c r="L2" s="402"/>
      <c r="M2" s="408" t="s">
        <v>267</v>
      </c>
      <c r="N2" s="402" t="s">
        <v>83</v>
      </c>
      <c r="O2" s="402"/>
      <c r="P2" s="408" t="s">
        <v>268</v>
      </c>
      <c r="Q2" s="402" t="s">
        <v>262</v>
      </c>
      <c r="R2" s="402"/>
      <c r="S2" s="408" t="s">
        <v>269</v>
      </c>
    </row>
    <row r="3" spans="1:19" ht="35.25" customHeight="1">
      <c r="A3" s="412"/>
      <c r="B3" s="404" t="s">
        <v>261</v>
      </c>
      <c r="C3" s="404"/>
      <c r="D3" s="409"/>
      <c r="E3" s="404" t="s">
        <v>240</v>
      </c>
      <c r="F3" s="404"/>
      <c r="G3" s="409"/>
      <c r="H3" s="404" t="s">
        <v>226</v>
      </c>
      <c r="I3" s="404"/>
      <c r="J3" s="409"/>
      <c r="K3" s="404" t="s">
        <v>205</v>
      </c>
      <c r="L3" s="404"/>
      <c r="M3" s="409"/>
      <c r="N3" s="404" t="s">
        <v>174</v>
      </c>
      <c r="O3" s="404"/>
      <c r="P3" s="409"/>
      <c r="Q3" s="404" t="s">
        <v>162</v>
      </c>
      <c r="R3" s="404"/>
      <c r="S3" s="409"/>
    </row>
    <row r="4" spans="1:19" ht="30.75" customHeight="1">
      <c r="A4" s="413"/>
      <c r="B4" s="26" t="s">
        <v>18</v>
      </c>
      <c r="C4" s="35" t="s">
        <v>20</v>
      </c>
      <c r="D4" s="410"/>
      <c r="E4" s="35" t="s">
        <v>18</v>
      </c>
      <c r="F4" s="35" t="s">
        <v>20</v>
      </c>
      <c r="G4" s="410"/>
      <c r="H4" s="35" t="s">
        <v>18</v>
      </c>
      <c r="I4" s="35" t="s">
        <v>20</v>
      </c>
      <c r="J4" s="410"/>
      <c r="K4" s="35" t="s">
        <v>18</v>
      </c>
      <c r="L4" s="35" t="s">
        <v>20</v>
      </c>
      <c r="M4" s="410"/>
      <c r="N4" s="26" t="s">
        <v>18</v>
      </c>
      <c r="O4" s="36" t="s">
        <v>20</v>
      </c>
      <c r="P4" s="410"/>
      <c r="Q4" s="26" t="s">
        <v>18</v>
      </c>
      <c r="R4" s="36" t="s">
        <v>20</v>
      </c>
      <c r="S4" s="410"/>
    </row>
    <row r="5" spans="1:19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  <c r="Q5" s="43"/>
      <c r="R5" s="43"/>
      <c r="S5" s="44"/>
    </row>
    <row r="6" spans="1:19" s="3" customFormat="1" ht="15">
      <c r="A6" s="52" t="s">
        <v>84</v>
      </c>
      <c r="B6" s="264"/>
      <c r="C6" s="43">
        <f>'Ком.прием'!C38</f>
        <v>0</v>
      </c>
      <c r="D6" s="111">
        <f>B6-C6</f>
        <v>0</v>
      </c>
      <c r="E6" s="264">
        <v>0</v>
      </c>
      <c r="F6" s="43">
        <f>'Ком.прием'!D38</f>
        <v>0</v>
      </c>
      <c r="G6" s="111">
        <f>E6-F6</f>
        <v>0</v>
      </c>
      <c r="H6" s="264">
        <v>0</v>
      </c>
      <c r="I6" s="43">
        <f>'Ком.прием'!E38</f>
        <v>0</v>
      </c>
      <c r="J6" s="111">
        <f>H6-I6</f>
        <v>0</v>
      </c>
      <c r="K6" s="264">
        <v>5</v>
      </c>
      <c r="L6" s="43">
        <f>'Ком.прием'!F38</f>
        <v>1</v>
      </c>
      <c r="M6" s="111">
        <f>K6-L6</f>
        <v>4</v>
      </c>
      <c r="N6" s="43"/>
      <c r="O6" s="43"/>
      <c r="P6" s="43"/>
      <c r="Q6" s="43"/>
      <c r="R6" s="43"/>
      <c r="S6" s="43"/>
    </row>
    <row r="7" spans="1:19" s="3" customFormat="1" ht="15">
      <c r="A7" s="52" t="s">
        <v>85</v>
      </c>
      <c r="B7" s="264">
        <v>10</v>
      </c>
      <c r="C7" s="43">
        <f>'Ком.прием'!C39</f>
        <v>12</v>
      </c>
      <c r="D7" s="111">
        <f>B7-C7</f>
        <v>-2</v>
      </c>
      <c r="E7" s="264">
        <v>10</v>
      </c>
      <c r="F7" s="43">
        <f>'Ком.прием'!D39</f>
        <v>3</v>
      </c>
      <c r="G7" s="111">
        <f>E7-F7</f>
        <v>7</v>
      </c>
      <c r="H7" s="264">
        <v>10</v>
      </c>
      <c r="I7" s="43">
        <f>'Ком.прием'!E39</f>
        <v>3</v>
      </c>
      <c r="J7" s="111">
        <f>H7-I7</f>
        <v>7</v>
      </c>
      <c r="K7" s="264">
        <v>10</v>
      </c>
      <c r="L7" s="43">
        <f>'Ком.прием'!F39</f>
        <v>2</v>
      </c>
      <c r="M7" s="111">
        <f>K7-L7</f>
        <v>8</v>
      </c>
      <c r="N7" s="43"/>
      <c r="O7" s="43"/>
      <c r="P7" s="43"/>
      <c r="Q7" s="43"/>
      <c r="R7" s="43"/>
      <c r="S7" s="43"/>
    </row>
    <row r="8" spans="1:19" s="3" customFormat="1" ht="15">
      <c r="A8" s="37"/>
      <c r="B8" s="46"/>
      <c r="C8" s="43"/>
      <c r="D8" s="111"/>
      <c r="E8" s="46"/>
      <c r="F8" s="43"/>
      <c r="G8" s="111"/>
      <c r="H8" s="46"/>
      <c r="I8" s="43"/>
      <c r="J8" s="111"/>
      <c r="K8" s="46"/>
      <c r="L8" s="43"/>
      <c r="M8" s="111"/>
      <c r="N8" s="43"/>
      <c r="O8" s="43"/>
      <c r="P8" s="43"/>
      <c r="Q8" s="43"/>
      <c r="R8" s="43"/>
      <c r="S8" s="43"/>
    </row>
    <row r="9" spans="1:19" s="3" customFormat="1" ht="15">
      <c r="A9" s="51" t="s">
        <v>34</v>
      </c>
      <c r="B9" s="46"/>
      <c r="C9" s="46"/>
      <c r="D9" s="252"/>
      <c r="E9" s="46"/>
      <c r="F9" s="46"/>
      <c r="G9" s="252"/>
      <c r="H9" s="46"/>
      <c r="I9" s="46"/>
      <c r="J9" s="252"/>
      <c r="K9" s="46"/>
      <c r="L9" s="46"/>
      <c r="M9" s="252"/>
      <c r="N9" s="43"/>
      <c r="O9" s="43"/>
      <c r="P9" s="43"/>
      <c r="Q9" s="43"/>
      <c r="R9" s="43"/>
      <c r="S9" s="43"/>
    </row>
    <row r="10" spans="1:19" s="3" customFormat="1" ht="15">
      <c r="A10" s="52" t="s">
        <v>86</v>
      </c>
      <c r="B10" s="264">
        <v>5</v>
      </c>
      <c r="C10" s="43">
        <f>'Ком.прием'!C34</f>
        <v>1</v>
      </c>
      <c r="D10" s="111">
        <f>B10-C10</f>
        <v>4</v>
      </c>
      <c r="E10" s="264">
        <v>5</v>
      </c>
      <c r="F10" s="43">
        <f>'Ком.прием'!D34</f>
        <v>0</v>
      </c>
      <c r="G10" s="111">
        <f>E10-F10</f>
        <v>5</v>
      </c>
      <c r="H10" s="264">
        <v>5</v>
      </c>
      <c r="I10" s="43">
        <f>'Ком.прием'!E34</f>
        <v>0</v>
      </c>
      <c r="J10" s="111">
        <f>H10-I10</f>
        <v>5</v>
      </c>
      <c r="K10" s="264">
        <v>5</v>
      </c>
      <c r="L10" s="43">
        <f>'Ком.прием'!F34</f>
        <v>0</v>
      </c>
      <c r="M10" s="111">
        <f>K10-L10</f>
        <v>5</v>
      </c>
      <c r="N10" s="43"/>
      <c r="O10" s="43"/>
      <c r="P10" s="43"/>
      <c r="Q10" s="43"/>
      <c r="R10" s="43"/>
      <c r="S10" s="43"/>
    </row>
    <row r="11" spans="1:19" s="3" customFormat="1" ht="15">
      <c r="A11" s="37"/>
      <c r="B11" s="46"/>
      <c r="C11" s="43"/>
      <c r="D11" s="111"/>
      <c r="E11" s="46"/>
      <c r="F11" s="43"/>
      <c r="G11" s="111"/>
      <c r="H11" s="46"/>
      <c r="I11" s="43"/>
      <c r="J11" s="111"/>
      <c r="K11" s="46"/>
      <c r="L11" s="43"/>
      <c r="M11" s="111"/>
      <c r="N11" s="43"/>
      <c r="O11" s="43"/>
      <c r="P11" s="43"/>
      <c r="Q11" s="43"/>
      <c r="R11" s="43"/>
      <c r="S11" s="43"/>
    </row>
    <row r="12" spans="1:19" ht="15">
      <c r="A12" s="51" t="s">
        <v>35</v>
      </c>
      <c r="B12" s="46"/>
      <c r="C12" s="45"/>
      <c r="D12" s="111"/>
      <c r="E12" s="46"/>
      <c r="F12" s="45"/>
      <c r="G12" s="111"/>
      <c r="H12" s="46"/>
      <c r="I12" s="45"/>
      <c r="J12" s="111"/>
      <c r="K12" s="46"/>
      <c r="L12" s="45"/>
      <c r="M12" s="111"/>
      <c r="N12" s="45"/>
      <c r="O12" s="45"/>
      <c r="P12" s="43"/>
      <c r="Q12" s="45"/>
      <c r="R12" s="45"/>
      <c r="S12" s="43"/>
    </row>
    <row r="13" spans="1:19" s="3" customFormat="1" ht="15">
      <c r="A13" s="52" t="s">
        <v>87</v>
      </c>
      <c r="B13" s="264">
        <v>7</v>
      </c>
      <c r="C13" s="43">
        <f>'Ком.прием'!C29</f>
        <v>0</v>
      </c>
      <c r="D13" s="111">
        <f>B13-C13</f>
        <v>7</v>
      </c>
      <c r="E13" s="264">
        <v>5</v>
      </c>
      <c r="F13" s="43">
        <f>'Ком.прием'!D29</f>
        <v>0</v>
      </c>
      <c r="G13" s="111">
        <f>E13-F13</f>
        <v>5</v>
      </c>
      <c r="H13" s="264">
        <v>5</v>
      </c>
      <c r="I13" s="43">
        <f>'Ком.прием'!E29</f>
        <v>0</v>
      </c>
      <c r="J13" s="111">
        <f>H13-I13</f>
        <v>5</v>
      </c>
      <c r="K13" s="264">
        <v>10</v>
      </c>
      <c r="L13" s="43">
        <f>'Ком.прием'!F29</f>
        <v>0</v>
      </c>
      <c r="M13" s="111">
        <f>K13-L13</f>
        <v>10</v>
      </c>
      <c r="N13" s="43"/>
      <c r="O13" s="43"/>
      <c r="P13" s="43"/>
      <c r="Q13" s="43"/>
      <c r="R13" s="43"/>
      <c r="S13" s="43"/>
    </row>
    <row r="14" spans="1:19" s="308" customFormat="1" ht="15">
      <c r="A14" s="249"/>
      <c r="B14" s="46"/>
      <c r="C14" s="46"/>
      <c r="D14" s="252"/>
      <c r="E14" s="46"/>
      <c r="F14" s="46"/>
      <c r="G14" s="252"/>
      <c r="H14" s="46"/>
      <c r="I14" s="46"/>
      <c r="J14" s="252"/>
      <c r="K14" s="46"/>
      <c r="L14" s="46"/>
      <c r="M14" s="252"/>
      <c r="N14" s="46"/>
      <c r="O14" s="46"/>
      <c r="P14" s="46"/>
      <c r="Q14" s="46"/>
      <c r="R14" s="46"/>
      <c r="S14" s="46"/>
    </row>
    <row r="15" spans="1:19" s="3" customFormat="1" ht="15">
      <c r="A15" s="51" t="s">
        <v>36</v>
      </c>
      <c r="B15" s="46"/>
      <c r="C15" s="46"/>
      <c r="D15" s="252"/>
      <c r="E15" s="46"/>
      <c r="F15" s="46"/>
      <c r="G15" s="252"/>
      <c r="H15" s="46"/>
      <c r="I15" s="46"/>
      <c r="J15" s="252"/>
      <c r="K15" s="46"/>
      <c r="L15" s="46"/>
      <c r="M15" s="252"/>
      <c r="N15" s="43"/>
      <c r="O15" s="43"/>
      <c r="P15" s="43"/>
      <c r="Q15" s="43"/>
      <c r="R15" s="43"/>
      <c r="S15" s="43"/>
    </row>
    <row r="16" spans="1:19" s="3" customFormat="1" ht="15">
      <c r="A16" s="52" t="s">
        <v>88</v>
      </c>
      <c r="B16" s="264"/>
      <c r="C16" s="43">
        <f>'Ком.прием'!C26</f>
        <v>0</v>
      </c>
      <c r="D16" s="111">
        <f>B16-C16</f>
        <v>0</v>
      </c>
      <c r="E16" s="264">
        <v>10</v>
      </c>
      <c r="F16" s="43">
        <f>'Ком.прием'!D26</f>
        <v>0</v>
      </c>
      <c r="G16" s="111">
        <f>E16-F16</f>
        <v>10</v>
      </c>
      <c r="H16" s="264">
        <v>3</v>
      </c>
      <c r="I16" s="43">
        <f>'Ком.прием'!E26</f>
        <v>0</v>
      </c>
      <c r="J16" s="111">
        <f>H16-I16</f>
        <v>3</v>
      </c>
      <c r="K16" s="264">
        <v>5</v>
      </c>
      <c r="L16" s="43">
        <f>'Ком.прием'!F26</f>
        <v>0</v>
      </c>
      <c r="M16" s="111">
        <f>K16-L16</f>
        <v>5</v>
      </c>
      <c r="N16" s="43"/>
      <c r="O16" s="43"/>
      <c r="P16" s="43"/>
      <c r="Q16" s="43"/>
      <c r="R16" s="43"/>
      <c r="S16" s="43"/>
    </row>
    <row r="17" spans="1:19" ht="15">
      <c r="A17" s="52" t="s">
        <v>89</v>
      </c>
      <c r="B17" s="264">
        <v>3</v>
      </c>
      <c r="C17" s="43">
        <f>'Ком.прием'!C27</f>
        <v>0</v>
      </c>
      <c r="D17" s="111">
        <f>B17-C17</f>
        <v>3</v>
      </c>
      <c r="E17" s="264">
        <v>0</v>
      </c>
      <c r="F17" s="43">
        <f>'Ком.прием'!D27</f>
        <v>0</v>
      </c>
      <c r="G17" s="111">
        <f>E17-F17</f>
        <v>0</v>
      </c>
      <c r="H17" s="264">
        <v>3</v>
      </c>
      <c r="I17" s="43">
        <f>'Ком.прием'!E27</f>
        <v>1</v>
      </c>
      <c r="J17" s="111">
        <f>H17-I17</f>
        <v>2</v>
      </c>
      <c r="K17" s="264">
        <v>5</v>
      </c>
      <c r="L17" s="43">
        <f>'Ком.прием'!F27</f>
        <v>0</v>
      </c>
      <c r="M17" s="111">
        <f>K17-L17</f>
        <v>5</v>
      </c>
      <c r="N17" s="43"/>
      <c r="O17" s="43"/>
      <c r="P17" s="43"/>
      <c r="Q17" s="43"/>
      <c r="R17" s="43"/>
      <c r="S17" s="43"/>
    </row>
    <row r="18" spans="1:19" s="308" customFormat="1" ht="15">
      <c r="A18" s="249"/>
      <c r="B18" s="46"/>
      <c r="C18" s="46"/>
      <c r="D18" s="252"/>
      <c r="E18" s="46"/>
      <c r="F18" s="46"/>
      <c r="G18" s="252"/>
      <c r="H18" s="46"/>
      <c r="I18" s="46"/>
      <c r="J18" s="252"/>
      <c r="K18" s="46"/>
      <c r="L18" s="46"/>
      <c r="M18" s="252"/>
      <c r="N18" s="46"/>
      <c r="O18" s="46"/>
      <c r="P18" s="46"/>
      <c r="Q18" s="46"/>
      <c r="R18" s="46"/>
      <c r="S18" s="46"/>
    </row>
    <row r="19" spans="1:19" s="3" customFormat="1" ht="15">
      <c r="A19" s="51" t="s">
        <v>37</v>
      </c>
      <c r="B19" s="46"/>
      <c r="C19" s="46"/>
      <c r="D19" s="252"/>
      <c r="E19" s="46"/>
      <c r="F19" s="46"/>
      <c r="G19" s="252"/>
      <c r="H19" s="46"/>
      <c r="I19" s="46"/>
      <c r="J19" s="252"/>
      <c r="K19" s="46"/>
      <c r="L19" s="46"/>
      <c r="M19" s="252"/>
      <c r="N19" s="43"/>
      <c r="O19" s="43"/>
      <c r="P19" s="43"/>
      <c r="Q19" s="43"/>
      <c r="R19" s="43"/>
      <c r="S19" s="43"/>
    </row>
    <row r="20" spans="1:19" s="3" customFormat="1" ht="15">
      <c r="A20" s="52" t="s">
        <v>90</v>
      </c>
      <c r="B20" s="264">
        <v>7</v>
      </c>
      <c r="C20" s="43">
        <f>'Ком.прием'!C30</f>
        <v>2</v>
      </c>
      <c r="D20" s="111">
        <f>B20-C20</f>
        <v>5</v>
      </c>
      <c r="E20" s="264">
        <v>5</v>
      </c>
      <c r="F20" s="43">
        <f>'Ком.прием'!D30</f>
        <v>0</v>
      </c>
      <c r="G20" s="111">
        <f>E20-F20</f>
        <v>5</v>
      </c>
      <c r="H20" s="264">
        <v>5</v>
      </c>
      <c r="I20" s="43">
        <f>'Ком.прием'!E30</f>
        <v>0</v>
      </c>
      <c r="J20" s="111">
        <f>H20-I20</f>
        <v>5</v>
      </c>
      <c r="K20" s="264">
        <v>5</v>
      </c>
      <c r="L20" s="43">
        <f>'Ком.прием'!F30</f>
        <v>0</v>
      </c>
      <c r="M20" s="111">
        <f>K20-L20</f>
        <v>5</v>
      </c>
      <c r="N20" s="43"/>
      <c r="O20" s="43"/>
      <c r="P20" s="43"/>
      <c r="Q20" s="43"/>
      <c r="R20" s="43"/>
      <c r="S20" s="43"/>
    </row>
    <row r="21" spans="1:19" s="308" customFormat="1" ht="15">
      <c r="A21" s="249"/>
      <c r="B21" s="46"/>
      <c r="C21" s="46"/>
      <c r="D21" s="252"/>
      <c r="E21" s="46"/>
      <c r="F21" s="46"/>
      <c r="G21" s="252"/>
      <c r="H21" s="46"/>
      <c r="I21" s="46"/>
      <c r="J21" s="252"/>
      <c r="K21" s="46"/>
      <c r="L21" s="46"/>
      <c r="M21" s="252"/>
      <c r="N21" s="46"/>
      <c r="O21" s="46"/>
      <c r="P21" s="46"/>
      <c r="Q21" s="46"/>
      <c r="R21" s="46"/>
      <c r="S21" s="46"/>
    </row>
    <row r="22" spans="1:19" s="3" customFormat="1" ht="15">
      <c r="A22" s="51" t="s">
        <v>38</v>
      </c>
      <c r="B22" s="46"/>
      <c r="C22" s="46"/>
      <c r="D22" s="252"/>
      <c r="E22" s="46"/>
      <c r="F22" s="46"/>
      <c r="G22" s="252"/>
      <c r="H22" s="46"/>
      <c r="I22" s="46"/>
      <c r="J22" s="252"/>
      <c r="K22" s="46"/>
      <c r="L22" s="46"/>
      <c r="M22" s="252"/>
      <c r="N22" s="46"/>
      <c r="O22" s="43"/>
      <c r="P22" s="43"/>
      <c r="Q22" s="46"/>
      <c r="R22" s="43"/>
      <c r="S22" s="43"/>
    </row>
    <row r="23" spans="1:19" s="3" customFormat="1" ht="15" customHeight="1">
      <c r="A23" s="52" t="s">
        <v>91</v>
      </c>
      <c r="B23" s="264">
        <v>5</v>
      </c>
      <c r="C23" s="43">
        <f>'Ком.прием'!C41</f>
        <v>11</v>
      </c>
      <c r="D23" s="111">
        <f>B23-C23</f>
        <v>-6</v>
      </c>
      <c r="E23" s="264">
        <v>5</v>
      </c>
      <c r="F23" s="43">
        <f>'Ком.прием'!D41</f>
        <v>2</v>
      </c>
      <c r="G23" s="111">
        <f>E23-F23</f>
        <v>3</v>
      </c>
      <c r="H23" s="264">
        <v>5</v>
      </c>
      <c r="I23" s="43">
        <f>'Ком.прием'!E41</f>
        <v>0</v>
      </c>
      <c r="J23" s="111">
        <f>H23-I23</f>
        <v>5</v>
      </c>
      <c r="K23" s="264">
        <v>5</v>
      </c>
      <c r="L23" s="43">
        <f>'Ком.прием'!F41</f>
        <v>0</v>
      </c>
      <c r="M23" s="111">
        <f>K23-L23</f>
        <v>5</v>
      </c>
      <c r="N23" s="46"/>
      <c r="O23" s="43"/>
      <c r="P23" s="43"/>
      <c r="Q23" s="46"/>
      <c r="R23" s="43"/>
      <c r="S23" s="43"/>
    </row>
    <row r="24" spans="1:19" s="1" customFormat="1" ht="15">
      <c r="A24" s="311"/>
      <c r="B24" s="46"/>
      <c r="C24" s="251"/>
      <c r="D24" s="252"/>
      <c r="E24" s="46"/>
      <c r="F24" s="251"/>
      <c r="G24" s="252"/>
      <c r="H24" s="46"/>
      <c r="I24" s="251"/>
      <c r="J24" s="252"/>
      <c r="K24" s="46"/>
      <c r="L24" s="251"/>
      <c r="M24" s="252"/>
      <c r="N24" s="251"/>
      <c r="O24" s="251"/>
      <c r="P24" s="46"/>
      <c r="Q24" s="251"/>
      <c r="R24" s="251"/>
      <c r="S24" s="46"/>
    </row>
    <row r="25" spans="1:19" ht="15">
      <c r="A25" s="51" t="s">
        <v>39</v>
      </c>
      <c r="B25" s="46"/>
      <c r="C25" s="251"/>
      <c r="D25" s="252"/>
      <c r="E25" s="46"/>
      <c r="F25" s="251"/>
      <c r="G25" s="252"/>
      <c r="H25" s="46"/>
      <c r="I25" s="251"/>
      <c r="J25" s="252"/>
      <c r="K25" s="46"/>
      <c r="L25" s="251"/>
      <c r="M25" s="252"/>
      <c r="N25" s="251"/>
      <c r="O25" s="251"/>
      <c r="P25" s="46"/>
      <c r="Q25" s="251"/>
      <c r="R25" s="251"/>
      <c r="S25" s="46"/>
    </row>
    <row r="26" spans="1:19" s="3" customFormat="1" ht="15" customHeight="1">
      <c r="A26" s="52" t="s">
        <v>113</v>
      </c>
      <c r="B26" s="264">
        <v>3</v>
      </c>
      <c r="C26" s="43">
        <f>'Ком.прием'!C28</f>
        <v>1</v>
      </c>
      <c r="D26" s="111">
        <f>B26-C26</f>
        <v>2</v>
      </c>
      <c r="E26" s="264">
        <v>10</v>
      </c>
      <c r="F26" s="46">
        <f>'Ком.прием'!D28</f>
        <v>0</v>
      </c>
      <c r="G26" s="111">
        <f>E26-F26</f>
        <v>10</v>
      </c>
      <c r="H26" s="264">
        <v>5</v>
      </c>
      <c r="I26" s="43">
        <f>'Ком.прием'!E28</f>
        <v>0</v>
      </c>
      <c r="J26" s="111">
        <f>H26-I26</f>
        <v>5</v>
      </c>
      <c r="K26" s="264">
        <v>5</v>
      </c>
      <c r="L26" s="43">
        <f>'Ком.прием'!F28</f>
        <v>0</v>
      </c>
      <c r="M26" s="111">
        <f>K26-L26</f>
        <v>5</v>
      </c>
      <c r="N26" s="43"/>
      <c r="O26" s="43"/>
      <c r="P26" s="43"/>
      <c r="Q26" s="43"/>
      <c r="R26" s="43"/>
      <c r="S26" s="43"/>
    </row>
    <row r="27" spans="1:19" s="308" customFormat="1" ht="15">
      <c r="A27" s="249"/>
      <c r="B27" s="46"/>
      <c r="C27" s="46"/>
      <c r="D27" s="252"/>
      <c r="E27" s="46"/>
      <c r="F27" s="46"/>
      <c r="G27" s="252"/>
      <c r="H27" s="46"/>
      <c r="I27" s="46"/>
      <c r="J27" s="252"/>
      <c r="K27" s="46"/>
      <c r="L27" s="46"/>
      <c r="M27" s="252"/>
      <c r="N27" s="46"/>
      <c r="O27" s="46"/>
      <c r="P27" s="46"/>
      <c r="Q27" s="46"/>
      <c r="R27" s="46"/>
      <c r="S27" s="46"/>
    </row>
    <row r="28" spans="1:19" s="3" customFormat="1" ht="15">
      <c r="A28" s="51" t="s">
        <v>40</v>
      </c>
      <c r="B28" s="46"/>
      <c r="C28" s="46"/>
      <c r="D28" s="252"/>
      <c r="E28" s="46"/>
      <c r="F28" s="46"/>
      <c r="G28" s="252"/>
      <c r="H28" s="46"/>
      <c r="I28" s="46"/>
      <c r="J28" s="252"/>
      <c r="K28" s="46"/>
      <c r="L28" s="46"/>
      <c r="M28" s="252"/>
      <c r="N28" s="46"/>
      <c r="O28" s="46"/>
      <c r="P28" s="46"/>
      <c r="Q28" s="46"/>
      <c r="R28" s="46"/>
      <c r="S28" s="46"/>
    </row>
    <row r="29" spans="1:19" s="3" customFormat="1" ht="15">
      <c r="A29" s="52" t="s">
        <v>92</v>
      </c>
      <c r="B29" s="264"/>
      <c r="C29" s="43">
        <f>'Ком.прием'!C37</f>
        <v>0</v>
      </c>
      <c r="D29" s="111">
        <f>B29-C29</f>
        <v>0</v>
      </c>
      <c r="E29" s="264">
        <v>15</v>
      </c>
      <c r="F29" s="43">
        <f>'Ком.прием'!D37</f>
        <v>0</v>
      </c>
      <c r="G29" s="111">
        <f>E29-F29</f>
        <v>15</v>
      </c>
      <c r="H29" s="264">
        <v>15</v>
      </c>
      <c r="I29" s="43">
        <f>'Ком.прием'!E37</f>
        <v>0</v>
      </c>
      <c r="J29" s="111">
        <f>H29-I29</f>
        <v>15</v>
      </c>
      <c r="K29" s="264">
        <v>10</v>
      </c>
      <c r="L29" s="43">
        <f>'Ком.прием'!F37</f>
        <v>2</v>
      </c>
      <c r="M29" s="111">
        <f>K29-L29</f>
        <v>8</v>
      </c>
      <c r="N29" s="43"/>
      <c r="O29" s="43"/>
      <c r="P29" s="43"/>
      <c r="Q29" s="43"/>
      <c r="R29" s="43"/>
      <c r="S29" s="43"/>
    </row>
    <row r="30" spans="1:19" s="308" customFormat="1" ht="15">
      <c r="A30" s="249"/>
      <c r="B30" s="46"/>
      <c r="C30" s="46"/>
      <c r="D30" s="252"/>
      <c r="E30" s="46"/>
      <c r="F30" s="46"/>
      <c r="G30" s="252"/>
      <c r="H30" s="46"/>
      <c r="I30" s="46"/>
      <c r="J30" s="252"/>
      <c r="K30" s="46"/>
      <c r="L30" s="46"/>
      <c r="M30" s="252"/>
      <c r="N30" s="46"/>
      <c r="O30" s="46"/>
      <c r="P30" s="46"/>
      <c r="Q30" s="46"/>
      <c r="R30" s="46"/>
      <c r="S30" s="46"/>
    </row>
    <row r="31" spans="1:19" s="3" customFormat="1" ht="15">
      <c r="A31" s="51" t="s">
        <v>51</v>
      </c>
      <c r="B31" s="46"/>
      <c r="C31" s="46"/>
      <c r="D31" s="252"/>
      <c r="E31" s="46"/>
      <c r="F31" s="46"/>
      <c r="G31" s="252"/>
      <c r="H31" s="46"/>
      <c r="I31" s="46"/>
      <c r="J31" s="252"/>
      <c r="K31" s="46"/>
      <c r="L31" s="46"/>
      <c r="M31" s="252"/>
      <c r="N31" s="46"/>
      <c r="O31" s="46"/>
      <c r="P31" s="43"/>
      <c r="Q31" s="46"/>
      <c r="R31" s="46"/>
      <c r="S31" s="43"/>
    </row>
    <row r="32" spans="1:19" s="3" customFormat="1" ht="15">
      <c r="A32" s="52" t="s">
        <v>155</v>
      </c>
      <c r="B32" s="264">
        <v>75</v>
      </c>
      <c r="C32" s="43">
        <f>'Ком.прием'!C32</f>
        <v>161</v>
      </c>
      <c r="D32" s="111">
        <f>B32-C32</f>
        <v>-86</v>
      </c>
      <c r="E32" s="264">
        <v>50</v>
      </c>
      <c r="F32" s="43">
        <f>'Ком.прием'!D32</f>
        <v>212</v>
      </c>
      <c r="G32" s="252">
        <f>E32-F32</f>
        <v>-162</v>
      </c>
      <c r="H32" s="264">
        <v>50</v>
      </c>
      <c r="I32" s="43">
        <f>'Ком.прием'!E32</f>
        <v>173</v>
      </c>
      <c r="J32" s="111">
        <f>H32-I32</f>
        <v>-123</v>
      </c>
      <c r="K32" s="264">
        <v>70</v>
      </c>
      <c r="L32" s="43">
        <f>'Ком.прием'!F32</f>
        <v>91</v>
      </c>
      <c r="M32" s="111">
        <f>K32-L32</f>
        <v>-21</v>
      </c>
      <c r="N32" s="264">
        <v>50</v>
      </c>
      <c r="O32" s="43">
        <f>'Ком.прием'!G32</f>
        <v>81</v>
      </c>
      <c r="P32" s="111">
        <f>N32-O32</f>
        <v>-31</v>
      </c>
      <c r="Q32" s="46"/>
      <c r="R32" s="46"/>
      <c r="S32" s="43"/>
    </row>
    <row r="33" spans="1:19" s="3" customFormat="1" ht="15">
      <c r="A33" s="39"/>
      <c r="B33" s="43"/>
      <c r="C33" s="43"/>
      <c r="D33" s="111"/>
      <c r="E33" s="43"/>
      <c r="F33" s="43"/>
      <c r="G33" s="111"/>
      <c r="H33" s="43"/>
      <c r="I33" s="43"/>
      <c r="J33" s="111"/>
      <c r="K33" s="43"/>
      <c r="L33" s="43"/>
      <c r="M33" s="111"/>
      <c r="N33" s="43"/>
      <c r="O33" s="43"/>
      <c r="P33" s="43"/>
      <c r="Q33" s="43"/>
      <c r="R33" s="43"/>
      <c r="S33" s="43"/>
    </row>
    <row r="34" spans="1:19" s="3" customFormat="1" ht="15.75" customHeight="1">
      <c r="A34" s="411" t="s">
        <v>124</v>
      </c>
      <c r="B34" s="402" t="s">
        <v>79</v>
      </c>
      <c r="C34" s="402"/>
      <c r="D34" s="408" t="s">
        <v>264</v>
      </c>
      <c r="E34" s="402" t="s">
        <v>80</v>
      </c>
      <c r="F34" s="402"/>
      <c r="G34" s="408" t="s">
        <v>265</v>
      </c>
      <c r="H34" s="402" t="s">
        <v>81</v>
      </c>
      <c r="I34" s="402"/>
      <c r="J34" s="408" t="s">
        <v>266</v>
      </c>
      <c r="K34" s="402" t="s">
        <v>82</v>
      </c>
      <c r="L34" s="402"/>
      <c r="M34" s="408" t="s">
        <v>267</v>
      </c>
      <c r="N34" s="402" t="s">
        <v>83</v>
      </c>
      <c r="O34" s="402"/>
      <c r="P34" s="408" t="s">
        <v>268</v>
      </c>
      <c r="Q34" s="402" t="s">
        <v>262</v>
      </c>
      <c r="R34" s="402"/>
      <c r="S34" s="408" t="s">
        <v>269</v>
      </c>
    </row>
    <row r="35" spans="1:19" s="3" customFormat="1" ht="36.75" customHeight="1">
      <c r="A35" s="412"/>
      <c r="B35" s="404" t="s">
        <v>261</v>
      </c>
      <c r="C35" s="404"/>
      <c r="D35" s="409"/>
      <c r="E35" s="404" t="s">
        <v>240</v>
      </c>
      <c r="F35" s="404"/>
      <c r="G35" s="409"/>
      <c r="H35" s="404" t="s">
        <v>226</v>
      </c>
      <c r="I35" s="404"/>
      <c r="J35" s="409"/>
      <c r="K35" s="404" t="s">
        <v>205</v>
      </c>
      <c r="L35" s="404"/>
      <c r="M35" s="409"/>
      <c r="N35" s="404" t="s">
        <v>174</v>
      </c>
      <c r="O35" s="404"/>
      <c r="P35" s="409"/>
      <c r="Q35" s="404" t="s">
        <v>162</v>
      </c>
      <c r="R35" s="404"/>
      <c r="S35" s="409"/>
    </row>
    <row r="36" spans="1:19" s="3" customFormat="1" ht="26.25">
      <c r="A36" s="413"/>
      <c r="B36" s="26" t="s">
        <v>18</v>
      </c>
      <c r="C36" s="35" t="s">
        <v>20</v>
      </c>
      <c r="D36" s="410"/>
      <c r="E36" s="35" t="s">
        <v>18</v>
      </c>
      <c r="F36" s="35" t="s">
        <v>20</v>
      </c>
      <c r="G36" s="410"/>
      <c r="H36" s="35" t="s">
        <v>18</v>
      </c>
      <c r="I36" s="35" t="s">
        <v>20</v>
      </c>
      <c r="J36" s="410"/>
      <c r="K36" s="35" t="s">
        <v>18</v>
      </c>
      <c r="L36" s="35" t="s">
        <v>20</v>
      </c>
      <c r="M36" s="410"/>
      <c r="N36" s="26" t="s">
        <v>18</v>
      </c>
      <c r="O36" s="36" t="s">
        <v>20</v>
      </c>
      <c r="P36" s="410"/>
      <c r="Q36" s="26" t="s">
        <v>18</v>
      </c>
      <c r="R36" s="36" t="s">
        <v>20</v>
      </c>
      <c r="S36" s="410"/>
    </row>
    <row r="37" spans="1:19" s="3" customFormat="1" ht="15">
      <c r="A37" s="51" t="s">
        <v>52</v>
      </c>
      <c r="B37" s="43"/>
      <c r="C37" s="43"/>
      <c r="D37" s="111"/>
      <c r="E37" s="43"/>
      <c r="F37" s="43"/>
      <c r="G37" s="111"/>
      <c r="H37" s="43"/>
      <c r="I37" s="43"/>
      <c r="J37" s="111"/>
      <c r="K37" s="43"/>
      <c r="L37" s="43"/>
      <c r="M37" s="111"/>
      <c r="N37" s="43"/>
      <c r="O37" s="43"/>
      <c r="P37" s="43"/>
      <c r="Q37" s="43"/>
      <c r="R37" s="43"/>
      <c r="S37" s="43"/>
    </row>
    <row r="38" spans="1:19" s="3" customFormat="1" ht="15">
      <c r="A38" s="52" t="s">
        <v>154</v>
      </c>
      <c r="B38" s="264">
        <v>15</v>
      </c>
      <c r="C38" s="43">
        <f>'Ком.прием'!C33</f>
        <v>21</v>
      </c>
      <c r="D38" s="111">
        <f>B38-C38</f>
        <v>-6</v>
      </c>
      <c r="E38" s="264">
        <v>15</v>
      </c>
      <c r="F38" s="43">
        <f>'Ком.прием'!D33</f>
        <v>9</v>
      </c>
      <c r="G38" s="252">
        <f>E38-F38</f>
        <v>6</v>
      </c>
      <c r="H38" s="264">
        <v>20</v>
      </c>
      <c r="I38" s="43">
        <f>'Ком.прием'!E33</f>
        <v>11</v>
      </c>
      <c r="J38" s="111">
        <f>H38-I38</f>
        <v>9</v>
      </c>
      <c r="K38" s="264">
        <v>20</v>
      </c>
      <c r="L38" s="43">
        <f>'Ком.прием'!F33</f>
        <v>9</v>
      </c>
      <c r="M38" s="111">
        <f>K38-L38</f>
        <v>11</v>
      </c>
      <c r="N38" s="264">
        <v>20</v>
      </c>
      <c r="O38" s="43">
        <f>'Ком.прием'!G33</f>
        <v>14</v>
      </c>
      <c r="P38" s="111">
        <f>N38-O38</f>
        <v>6</v>
      </c>
      <c r="Q38" s="43"/>
      <c r="R38" s="43"/>
      <c r="S38" s="43"/>
    </row>
    <row r="39" spans="1:19" s="3" customFormat="1" ht="15">
      <c r="A39" s="39"/>
      <c r="B39" s="43"/>
      <c r="C39" s="43"/>
      <c r="D39" s="111"/>
      <c r="E39" s="43"/>
      <c r="F39" s="43"/>
      <c r="G39" s="111"/>
      <c r="H39" s="43"/>
      <c r="I39" s="43"/>
      <c r="J39" s="111"/>
      <c r="K39" s="43"/>
      <c r="L39" s="43"/>
      <c r="M39" s="111"/>
      <c r="N39" s="43"/>
      <c r="O39" s="43"/>
      <c r="P39" s="43"/>
      <c r="Q39" s="43"/>
      <c r="R39" s="43"/>
      <c r="S39" s="43"/>
    </row>
    <row r="40" spans="1:19" s="3" customFormat="1" ht="15">
      <c r="A40" s="51" t="s">
        <v>41</v>
      </c>
      <c r="B40" s="43"/>
      <c r="C40" s="43"/>
      <c r="D40" s="111"/>
      <c r="E40" s="43"/>
      <c r="F40" s="43"/>
      <c r="G40" s="111"/>
      <c r="H40" s="43"/>
      <c r="I40" s="43"/>
      <c r="J40" s="111"/>
      <c r="K40" s="43"/>
      <c r="L40" s="43"/>
      <c r="M40" s="111"/>
      <c r="N40" s="43"/>
      <c r="O40" s="43"/>
      <c r="P40" s="43"/>
      <c r="Q40" s="43"/>
      <c r="R40" s="43"/>
      <c r="S40" s="43"/>
    </row>
    <row r="41" spans="1:19" s="3" customFormat="1" ht="15">
      <c r="A41" s="52" t="s">
        <v>93</v>
      </c>
      <c r="B41" s="264">
        <v>10</v>
      </c>
      <c r="C41" s="43">
        <f>'Ком.прием'!C19</f>
        <v>7</v>
      </c>
      <c r="D41" s="111">
        <f>B41-C41</f>
        <v>3</v>
      </c>
      <c r="E41" s="264">
        <v>0</v>
      </c>
      <c r="F41" s="43">
        <f>'Ком.прием'!D19</f>
        <v>0</v>
      </c>
      <c r="G41" s="111">
        <f>E41-F41</f>
        <v>0</v>
      </c>
      <c r="H41" s="264">
        <v>15</v>
      </c>
      <c r="I41" s="43">
        <f>'Ком.прием'!E19</f>
        <v>0</v>
      </c>
      <c r="J41" s="111">
        <f>H41-I41</f>
        <v>15</v>
      </c>
      <c r="K41" s="264">
        <v>15</v>
      </c>
      <c r="L41" s="43">
        <f>'Ком.прием'!F19</f>
        <v>0</v>
      </c>
      <c r="M41" s="111">
        <f>K41-L41</f>
        <v>15</v>
      </c>
      <c r="N41" s="43"/>
      <c r="O41" s="43"/>
      <c r="P41" s="43"/>
      <c r="Q41" s="43"/>
      <c r="R41" s="43"/>
      <c r="S41" s="43"/>
    </row>
    <row r="42" spans="1:19" ht="15">
      <c r="A42" s="37"/>
      <c r="B42" s="43"/>
      <c r="C42" s="45"/>
      <c r="D42" s="111"/>
      <c r="E42" s="43"/>
      <c r="F42" s="45"/>
      <c r="G42" s="111"/>
      <c r="H42" s="43"/>
      <c r="I42" s="45"/>
      <c r="J42" s="111"/>
      <c r="K42" s="43"/>
      <c r="L42" s="45"/>
      <c r="M42" s="111"/>
      <c r="N42" s="45"/>
      <c r="O42" s="45"/>
      <c r="P42" s="43"/>
      <c r="Q42" s="43"/>
      <c r="R42" s="43"/>
      <c r="S42" s="43"/>
    </row>
    <row r="43" spans="1:19" s="3" customFormat="1" ht="15">
      <c r="A43" s="51" t="s">
        <v>42</v>
      </c>
      <c r="B43" s="43"/>
      <c r="C43" s="43"/>
      <c r="D43" s="111"/>
      <c r="E43" s="43"/>
      <c r="F43" s="46"/>
      <c r="G43" s="111"/>
      <c r="H43" s="43"/>
      <c r="I43" s="43"/>
      <c r="J43" s="111"/>
      <c r="K43" s="43"/>
      <c r="L43" s="43"/>
      <c r="M43" s="111"/>
      <c r="N43" s="43"/>
      <c r="O43" s="43"/>
      <c r="P43" s="43"/>
      <c r="Q43" s="43"/>
      <c r="R43" s="43"/>
      <c r="S43" s="43"/>
    </row>
    <row r="44" spans="1:19" s="3" customFormat="1" ht="15">
      <c r="A44" s="52" t="s">
        <v>116</v>
      </c>
      <c r="B44" s="53">
        <f>SUM(B45:B46)</f>
        <v>20</v>
      </c>
      <c r="C44" s="53">
        <f>SUM(C45:C46)</f>
        <v>19</v>
      </c>
      <c r="D44" s="111">
        <f>B44-C44</f>
        <v>1</v>
      </c>
      <c r="E44" s="53">
        <f>SUM(E45:E46)</f>
        <v>35</v>
      </c>
      <c r="F44" s="53">
        <f>SUM(F45:F46)</f>
        <v>24</v>
      </c>
      <c r="G44" s="111">
        <f>E44-F44</f>
        <v>11</v>
      </c>
      <c r="H44" s="53">
        <f>SUM(H45:H46)</f>
        <v>45</v>
      </c>
      <c r="I44" s="53">
        <f>SUM(I45:I46)</f>
        <v>28</v>
      </c>
      <c r="J44" s="111">
        <f>H44-I44</f>
        <v>17</v>
      </c>
      <c r="K44" s="53">
        <f>SUM(K45:K46)</f>
        <v>60</v>
      </c>
      <c r="L44" s="53">
        <f>SUM(L45:L46)</f>
        <v>23</v>
      </c>
      <c r="M44" s="111">
        <f>K44-L44</f>
        <v>37</v>
      </c>
      <c r="N44" s="43"/>
      <c r="O44" s="43"/>
      <c r="P44" s="43"/>
      <c r="Q44" s="43"/>
      <c r="R44" s="43"/>
      <c r="S44" s="43"/>
    </row>
    <row r="45" spans="1:19" s="3" customFormat="1" ht="15">
      <c r="A45" s="42" t="s">
        <v>120</v>
      </c>
      <c r="B45" s="264">
        <v>10</v>
      </c>
      <c r="C45" s="43">
        <f>'Ком.прием'!C18</f>
        <v>3</v>
      </c>
      <c r="D45" s="111">
        <f>B45-C45</f>
        <v>7</v>
      </c>
      <c r="E45" s="264">
        <v>20</v>
      </c>
      <c r="F45" s="43">
        <f>'Ком.прием'!D18</f>
        <v>7</v>
      </c>
      <c r="G45" s="111">
        <f>E45-F45</f>
        <v>13</v>
      </c>
      <c r="H45" s="264">
        <v>25</v>
      </c>
      <c r="I45" s="43">
        <f>'Ком.прием'!E18</f>
        <v>14</v>
      </c>
      <c r="J45" s="111">
        <f>H45-I45</f>
        <v>11</v>
      </c>
      <c r="K45" s="264">
        <v>30</v>
      </c>
      <c r="L45" s="43">
        <f>'Ком.прием'!F18</f>
        <v>7</v>
      </c>
      <c r="M45" s="111">
        <f>K45-L45</f>
        <v>23</v>
      </c>
      <c r="N45" s="43"/>
      <c r="O45" s="43"/>
      <c r="P45" s="43"/>
      <c r="Q45" s="43"/>
      <c r="R45" s="43"/>
      <c r="S45" s="43"/>
    </row>
    <row r="46" spans="1:19" s="3" customFormat="1" ht="30">
      <c r="A46" s="42" t="s">
        <v>114</v>
      </c>
      <c r="B46" s="264">
        <v>10</v>
      </c>
      <c r="C46" s="43">
        <f>'Ком.прием'!C44</f>
        <v>16</v>
      </c>
      <c r="D46" s="111">
        <f>B46-C46</f>
        <v>-6</v>
      </c>
      <c r="E46" s="264">
        <v>15</v>
      </c>
      <c r="F46" s="46">
        <f>'Ком.прием'!D44</f>
        <v>17</v>
      </c>
      <c r="G46" s="111">
        <f>E46-F46</f>
        <v>-2</v>
      </c>
      <c r="H46" s="264">
        <v>20</v>
      </c>
      <c r="I46" s="43">
        <f>'Ком.прием'!E44</f>
        <v>14</v>
      </c>
      <c r="J46" s="111">
        <f>H46-I46</f>
        <v>6</v>
      </c>
      <c r="K46" s="264">
        <v>30</v>
      </c>
      <c r="L46" s="43">
        <f>'Ком.прием'!F44</f>
        <v>16</v>
      </c>
      <c r="M46" s="111">
        <f>K46-L46</f>
        <v>14</v>
      </c>
      <c r="N46" s="43"/>
      <c r="O46" s="43"/>
      <c r="P46" s="43"/>
      <c r="Q46" s="43"/>
      <c r="R46" s="43"/>
      <c r="S46" s="43"/>
    </row>
    <row r="47" spans="1:19" s="3" customFormat="1" ht="15">
      <c r="A47" s="52" t="s">
        <v>94</v>
      </c>
      <c r="B47" s="264">
        <v>10</v>
      </c>
      <c r="C47" s="43">
        <f>'Ком.прием'!C42</f>
        <v>5</v>
      </c>
      <c r="D47" s="111">
        <f>B47-C47</f>
        <v>5</v>
      </c>
      <c r="E47" s="264">
        <v>15</v>
      </c>
      <c r="F47" s="43">
        <f>'Ком.прием'!D42</f>
        <v>8</v>
      </c>
      <c r="G47" s="111">
        <f>E47-F47</f>
        <v>7</v>
      </c>
      <c r="H47" s="264">
        <v>15</v>
      </c>
      <c r="I47" s="43">
        <f>'Ком.прием'!E42</f>
        <v>5</v>
      </c>
      <c r="J47" s="111">
        <f>H47-I47</f>
        <v>10</v>
      </c>
      <c r="K47" s="264">
        <v>30</v>
      </c>
      <c r="L47" s="43">
        <f>'Ком.прием'!F42</f>
        <v>6</v>
      </c>
      <c r="M47" s="111">
        <f>K47-L47</f>
        <v>24</v>
      </c>
      <c r="N47" s="43"/>
      <c r="O47" s="43"/>
      <c r="P47" s="43"/>
      <c r="Q47" s="43"/>
      <c r="R47" s="43"/>
      <c r="S47" s="43"/>
    </row>
    <row r="48" spans="1:19" s="3" customFormat="1" ht="15">
      <c r="A48" s="52" t="s">
        <v>153</v>
      </c>
      <c r="B48" s="264">
        <v>21</v>
      </c>
      <c r="C48" s="43">
        <f>'Ком.прием'!C45</f>
        <v>31</v>
      </c>
      <c r="D48" s="111">
        <f>B48-C48</f>
        <v>-10</v>
      </c>
      <c r="E48" s="264">
        <v>30</v>
      </c>
      <c r="F48" s="43">
        <f>'Ком.прием'!D45</f>
        <v>32</v>
      </c>
      <c r="G48" s="111">
        <f>E48-F48</f>
        <v>-2</v>
      </c>
      <c r="H48" s="264">
        <v>30</v>
      </c>
      <c r="I48" s="43">
        <f>'Ком.прием'!E45</f>
        <v>36</v>
      </c>
      <c r="J48" s="111">
        <f>H48-I48</f>
        <v>-6</v>
      </c>
      <c r="K48" s="264">
        <v>50</v>
      </c>
      <c r="L48" s="43">
        <f>'Ком.прием'!F45</f>
        <v>35</v>
      </c>
      <c r="M48" s="111">
        <f>K48-L48</f>
        <v>15</v>
      </c>
      <c r="N48" s="264">
        <v>50</v>
      </c>
      <c r="O48" s="43">
        <f>'Ком.прием'!G45</f>
        <v>54</v>
      </c>
      <c r="P48" s="111">
        <f>N48-O48</f>
        <v>-4</v>
      </c>
      <c r="Q48" s="43"/>
      <c r="R48" s="43"/>
      <c r="S48" s="43"/>
    </row>
    <row r="49" spans="1:19" s="3" customFormat="1" ht="15">
      <c r="A49" s="52"/>
      <c r="B49" s="43"/>
      <c r="C49" s="43"/>
      <c r="D49" s="111"/>
      <c r="E49" s="43"/>
      <c r="F49" s="46"/>
      <c r="G49" s="111"/>
      <c r="H49" s="43"/>
      <c r="I49" s="43"/>
      <c r="J49" s="111"/>
      <c r="K49" s="43"/>
      <c r="L49" s="43"/>
      <c r="M49" s="111"/>
      <c r="N49" s="43"/>
      <c r="O49" s="43"/>
      <c r="P49" s="43"/>
      <c r="Q49" s="43"/>
      <c r="R49" s="43"/>
      <c r="S49" s="43"/>
    </row>
    <row r="50" spans="1:19" ht="15">
      <c r="A50" s="51" t="s">
        <v>43</v>
      </c>
      <c r="B50" s="43"/>
      <c r="C50" s="45"/>
      <c r="D50" s="111"/>
      <c r="E50" s="43"/>
      <c r="F50" s="45"/>
      <c r="G50" s="111"/>
      <c r="H50" s="43"/>
      <c r="I50" s="45"/>
      <c r="J50" s="111"/>
      <c r="K50" s="43"/>
      <c r="L50" s="45"/>
      <c r="M50" s="111"/>
      <c r="N50" s="45"/>
      <c r="O50" s="45"/>
      <c r="P50" s="43"/>
      <c r="Q50" s="45"/>
      <c r="R50" s="45"/>
      <c r="S50" s="43"/>
    </row>
    <row r="51" spans="1:19" s="3" customFormat="1" ht="15">
      <c r="A51" s="52" t="s">
        <v>95</v>
      </c>
      <c r="B51" s="264">
        <v>5</v>
      </c>
      <c r="C51" s="43">
        <f>'Ком.прием'!C11</f>
        <v>1</v>
      </c>
      <c r="D51" s="111">
        <f>B51-C51</f>
        <v>4</v>
      </c>
      <c r="E51" s="264">
        <v>3</v>
      </c>
      <c r="F51" s="43">
        <f>'Ком.прием'!D11</f>
        <v>3</v>
      </c>
      <c r="G51" s="111">
        <f>E51-F51</f>
        <v>0</v>
      </c>
      <c r="H51" s="264">
        <v>0</v>
      </c>
      <c r="I51" s="43">
        <f>'Ком.прием'!E11</f>
        <v>0</v>
      </c>
      <c r="J51" s="111">
        <f>H51-I51</f>
        <v>0</v>
      </c>
      <c r="K51" s="264">
        <v>15</v>
      </c>
      <c r="L51" s="43">
        <f>'Ком.прием'!F11</f>
        <v>0</v>
      </c>
      <c r="M51" s="111">
        <f>K51-L51</f>
        <v>15</v>
      </c>
      <c r="N51" s="43"/>
      <c r="O51" s="43"/>
      <c r="P51" s="43"/>
      <c r="Q51" s="43"/>
      <c r="R51" s="43"/>
      <c r="S51" s="43"/>
    </row>
    <row r="52" spans="1:19" ht="15">
      <c r="A52" s="37"/>
      <c r="B52" s="46"/>
      <c r="C52" s="45"/>
      <c r="D52" s="111"/>
      <c r="E52" s="46"/>
      <c r="F52" s="45"/>
      <c r="G52" s="111"/>
      <c r="H52" s="43"/>
      <c r="I52" s="45"/>
      <c r="J52" s="111"/>
      <c r="K52" s="43"/>
      <c r="L52" s="45"/>
      <c r="M52" s="111"/>
      <c r="N52" s="45"/>
      <c r="O52" s="45"/>
      <c r="P52" s="43"/>
      <c r="Q52" s="45"/>
      <c r="R52" s="45"/>
      <c r="S52" s="43"/>
    </row>
    <row r="53" spans="1:19" ht="15">
      <c r="A53" s="51" t="s">
        <v>44</v>
      </c>
      <c r="B53" s="43"/>
      <c r="C53" s="45"/>
      <c r="D53" s="111"/>
      <c r="E53" s="43"/>
      <c r="F53" s="45"/>
      <c r="G53" s="111"/>
      <c r="H53" s="43"/>
      <c r="I53" s="45"/>
      <c r="J53" s="111"/>
      <c r="K53" s="43"/>
      <c r="L53" s="45"/>
      <c r="M53" s="111"/>
      <c r="N53" s="45"/>
      <c r="O53" s="45"/>
      <c r="P53" s="43"/>
      <c r="Q53" s="45"/>
      <c r="R53" s="45"/>
      <c r="S53" s="43"/>
    </row>
    <row r="54" spans="1:19" s="3" customFormat="1" ht="15">
      <c r="A54" s="52" t="s">
        <v>96</v>
      </c>
      <c r="B54" s="264">
        <v>110</v>
      </c>
      <c r="C54" s="43">
        <f>'Ком.прием'!C14</f>
        <v>199</v>
      </c>
      <c r="D54" s="111">
        <f>B54-C54</f>
        <v>-89</v>
      </c>
      <c r="E54" s="264">
        <v>110</v>
      </c>
      <c r="F54" s="46">
        <f>'Ком.прием'!D14</f>
        <v>185</v>
      </c>
      <c r="G54" s="252">
        <f>E54-F54</f>
        <v>-75</v>
      </c>
      <c r="H54" s="264">
        <v>120</v>
      </c>
      <c r="I54" s="46">
        <f>'Ком.прием'!E14</f>
        <v>154</v>
      </c>
      <c r="J54" s="252">
        <f>H54-I54</f>
        <v>-34</v>
      </c>
      <c r="K54" s="264">
        <v>120</v>
      </c>
      <c r="L54" s="46">
        <f>'Ком.прием'!F14</f>
        <v>124</v>
      </c>
      <c r="M54" s="111">
        <f>K54-L54</f>
        <v>-4</v>
      </c>
      <c r="N54" s="43"/>
      <c r="O54" s="43"/>
      <c r="P54" s="43"/>
      <c r="Q54" s="43"/>
      <c r="R54" s="43"/>
      <c r="S54" s="43"/>
    </row>
    <row r="55" spans="1:19" s="3" customFormat="1" ht="15">
      <c r="A55" s="52" t="s">
        <v>177</v>
      </c>
      <c r="B55" s="264">
        <v>30</v>
      </c>
      <c r="C55" s="43">
        <f>'Ком.прием'!C15</f>
        <v>48</v>
      </c>
      <c r="D55" s="111">
        <f>B55-C55</f>
        <v>-18</v>
      </c>
      <c r="E55" s="264">
        <v>30</v>
      </c>
      <c r="F55" s="46">
        <f>'Ком.прием'!D15</f>
        <v>36</v>
      </c>
      <c r="G55" s="252">
        <f>E55-F55</f>
        <v>-6</v>
      </c>
      <c r="H55" s="264">
        <v>50</v>
      </c>
      <c r="I55" s="46">
        <f>'Ком.прием'!E15</f>
        <v>48</v>
      </c>
      <c r="J55" s="111">
        <f>H55-I55</f>
        <v>2</v>
      </c>
      <c r="K55" s="264">
        <v>50</v>
      </c>
      <c r="L55" s="46">
        <f>'Ком.прием'!F15</f>
        <v>42</v>
      </c>
      <c r="M55" s="111">
        <f>K55-L55</f>
        <v>8</v>
      </c>
      <c r="N55" s="264">
        <v>30</v>
      </c>
      <c r="O55" s="43">
        <f>'Ком.прием'!G15</f>
        <v>33</v>
      </c>
      <c r="P55" s="111">
        <f>N55-O55</f>
        <v>-3</v>
      </c>
      <c r="Q55" s="43"/>
      <c r="R55" s="43"/>
      <c r="S55" s="43"/>
    </row>
    <row r="56" spans="1:19" ht="15">
      <c r="A56" s="37"/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5"/>
      <c r="O56" s="45"/>
      <c r="P56" s="43"/>
      <c r="Q56" s="43"/>
      <c r="R56" s="43"/>
      <c r="S56" s="43"/>
    </row>
    <row r="57" spans="1:19" ht="33.75" customHeight="1">
      <c r="A57" s="51" t="s">
        <v>45</v>
      </c>
      <c r="B57" s="43"/>
      <c r="C57" s="45"/>
      <c r="D57" s="111"/>
      <c r="E57" s="43"/>
      <c r="F57" s="45"/>
      <c r="G57" s="111"/>
      <c r="H57" s="43"/>
      <c r="I57" s="45"/>
      <c r="J57" s="111"/>
      <c r="K57" s="43"/>
      <c r="L57" s="45"/>
      <c r="M57" s="111"/>
      <c r="N57" s="45"/>
      <c r="O57" s="45"/>
      <c r="P57" s="43"/>
      <c r="Q57" s="45"/>
      <c r="R57" s="45"/>
      <c r="S57" s="43"/>
    </row>
    <row r="58" spans="1:19" s="1" customFormat="1" ht="18" customHeight="1">
      <c r="A58" s="249" t="s">
        <v>227</v>
      </c>
      <c r="B58" s="264">
        <v>15</v>
      </c>
      <c r="C58" s="46">
        <f>'Ком.прием'!C9</f>
        <v>8</v>
      </c>
      <c r="D58" s="111">
        <f>B58-C58</f>
        <v>7</v>
      </c>
      <c r="E58" s="264">
        <v>6</v>
      </c>
      <c r="F58" s="46">
        <f>'Ком.прием'!D9</f>
        <v>4</v>
      </c>
      <c r="G58" s="111">
        <f>E58-F58</f>
        <v>2</v>
      </c>
      <c r="H58" s="264">
        <v>15</v>
      </c>
      <c r="I58" s="46">
        <f>'Ком.прием'!E9</f>
        <v>0</v>
      </c>
      <c r="J58" s="111">
        <f>H58-I58</f>
        <v>15</v>
      </c>
      <c r="K58" s="264">
        <v>15</v>
      </c>
      <c r="L58" s="46">
        <f>'Ком.прием'!F9</f>
        <v>7</v>
      </c>
      <c r="M58" s="111">
        <f>K58-L58</f>
        <v>8</v>
      </c>
      <c r="N58" s="251"/>
      <c r="O58" s="251"/>
      <c r="P58" s="46"/>
      <c r="Q58" s="251"/>
      <c r="R58" s="251"/>
      <c r="S58" s="46"/>
    </row>
    <row r="59" spans="1:19" s="3" customFormat="1" ht="18" customHeight="1">
      <c r="A59" s="52" t="s">
        <v>97</v>
      </c>
      <c r="B59" s="264">
        <v>5</v>
      </c>
      <c r="C59" s="43">
        <f>'Ком.прием'!C8</f>
        <v>7</v>
      </c>
      <c r="D59" s="111">
        <f>B59-C59</f>
        <v>-2</v>
      </c>
      <c r="E59" s="264">
        <v>5</v>
      </c>
      <c r="F59" s="46">
        <f>'Ком.прием'!D8</f>
        <v>11</v>
      </c>
      <c r="G59" s="111">
        <f>E59-F59</f>
        <v>-6</v>
      </c>
      <c r="H59" s="264">
        <v>10</v>
      </c>
      <c r="I59" s="46">
        <f>'Ком.прием'!E8</f>
        <v>19</v>
      </c>
      <c r="J59" s="252">
        <f>H59-I59</f>
        <v>-9</v>
      </c>
      <c r="K59" s="264">
        <v>5</v>
      </c>
      <c r="L59" s="46">
        <f>'Ком.прием'!F8</f>
        <v>7</v>
      </c>
      <c r="M59" s="111">
        <f>K59-L59</f>
        <v>-2</v>
      </c>
      <c r="N59" s="43"/>
      <c r="O59" s="43"/>
      <c r="P59" s="43"/>
      <c r="Q59" s="43"/>
      <c r="R59" s="43"/>
      <c r="S59" s="43"/>
    </row>
    <row r="60" spans="1:19" ht="15">
      <c r="A60" s="37"/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5"/>
      <c r="O60" s="45"/>
      <c r="P60" s="43"/>
      <c r="Q60" s="45"/>
      <c r="R60" s="45"/>
      <c r="S60" s="43"/>
    </row>
    <row r="61" spans="1:19" ht="15">
      <c r="A61" s="51" t="s">
        <v>46</v>
      </c>
      <c r="B61" s="43"/>
      <c r="C61" s="45"/>
      <c r="D61" s="111"/>
      <c r="E61" s="43"/>
      <c r="F61" s="45"/>
      <c r="G61" s="111"/>
      <c r="H61" s="43"/>
      <c r="I61" s="45"/>
      <c r="J61" s="111"/>
      <c r="K61" s="43"/>
      <c r="L61" s="45"/>
      <c r="M61" s="111"/>
      <c r="N61" s="45"/>
      <c r="O61" s="45"/>
      <c r="P61" s="43"/>
      <c r="Q61" s="45"/>
      <c r="R61" s="45"/>
      <c r="S61" s="43"/>
    </row>
    <row r="62" spans="1:19" ht="30">
      <c r="A62" s="52" t="s">
        <v>157</v>
      </c>
      <c r="B62" s="264">
        <v>10</v>
      </c>
      <c r="C62" s="43">
        <f>'Ком.прием'!C43</f>
        <v>8</v>
      </c>
      <c r="D62" s="111">
        <f>B62-C62</f>
        <v>2</v>
      </c>
      <c r="E62" s="264">
        <v>10</v>
      </c>
      <c r="F62" s="43">
        <f>'Ком.прием'!D43</f>
        <v>14</v>
      </c>
      <c r="G62" s="111">
        <f>E62-F62</f>
        <v>-4</v>
      </c>
      <c r="H62" s="264">
        <v>10</v>
      </c>
      <c r="I62" s="43">
        <f>'Ком.прием'!E43</f>
        <v>9</v>
      </c>
      <c r="J62" s="111">
        <f>H62-I62</f>
        <v>1</v>
      </c>
      <c r="K62" s="264">
        <v>5</v>
      </c>
      <c r="L62" s="43">
        <f>'Ком.прием'!F43</f>
        <v>1</v>
      </c>
      <c r="M62" s="111">
        <f>K62-L62</f>
        <v>4</v>
      </c>
      <c r="N62" s="43"/>
      <c r="O62" s="43"/>
      <c r="P62" s="43"/>
      <c r="Q62" s="43"/>
      <c r="R62" s="43"/>
      <c r="S62" s="43"/>
    </row>
    <row r="63" spans="1:19" ht="1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5"/>
      <c r="O63" s="45"/>
      <c r="P63" s="43"/>
      <c r="Q63" s="45"/>
      <c r="R63" s="45"/>
      <c r="S63" s="43"/>
    </row>
    <row r="64" spans="1:19" ht="15">
      <c r="A64" s="51" t="s">
        <v>47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5"/>
      <c r="O64" s="45"/>
      <c r="P64" s="43"/>
      <c r="Q64" s="45"/>
      <c r="R64" s="45"/>
      <c r="S64" s="43"/>
    </row>
    <row r="65" spans="1:19" ht="15">
      <c r="A65" s="52" t="s">
        <v>117</v>
      </c>
      <c r="B65" s="53">
        <f>SUM(B66:B70)</f>
        <v>8</v>
      </c>
      <c r="C65" s="53">
        <f>SUM(C66:C70)</f>
        <v>6</v>
      </c>
      <c r="D65" s="111">
        <f aca="true" t="shared" si="0" ref="D65:D82">B65-C65</f>
        <v>2</v>
      </c>
      <c r="E65" s="53">
        <f>SUM(E66:E70)</f>
        <v>13</v>
      </c>
      <c r="F65" s="53">
        <f>SUM(F66:F70)</f>
        <v>4</v>
      </c>
      <c r="G65" s="111">
        <f aca="true" t="shared" si="1" ref="G65:G82">E65-F65</f>
        <v>9</v>
      </c>
      <c r="H65" s="53">
        <f>SUM(H66:H70)</f>
        <v>23</v>
      </c>
      <c r="I65" s="53">
        <f>SUM(I66:I70)</f>
        <v>1</v>
      </c>
      <c r="J65" s="111">
        <f aca="true" t="shared" si="2" ref="J65:J82">H65-I65</f>
        <v>22</v>
      </c>
      <c r="K65" s="53">
        <f>SUM(K66:K70)</f>
        <v>35</v>
      </c>
      <c r="L65" s="53">
        <f>SUM(L66:L70)</f>
        <v>1</v>
      </c>
      <c r="M65" s="111">
        <f aca="true" t="shared" si="3" ref="M65:M82">K65-L65</f>
        <v>34</v>
      </c>
      <c r="N65" s="45"/>
      <c r="O65" s="45"/>
      <c r="P65" s="43"/>
      <c r="Q65" s="45"/>
      <c r="R65" s="45"/>
      <c r="S65" s="43"/>
    </row>
    <row r="66" spans="1:19" ht="15">
      <c r="A66" s="42" t="s">
        <v>148</v>
      </c>
      <c r="B66" s="264"/>
      <c r="C66" s="43"/>
      <c r="D66" s="111">
        <f t="shared" si="0"/>
        <v>0</v>
      </c>
      <c r="E66" s="264">
        <v>5</v>
      </c>
      <c r="F66" s="43">
        <f>'Ком.прием'!D21</f>
        <v>0</v>
      </c>
      <c r="G66" s="111">
        <f t="shared" si="1"/>
        <v>5</v>
      </c>
      <c r="H66" s="264">
        <v>5</v>
      </c>
      <c r="I66" s="43">
        <f>'Ком.прием'!E21</f>
        <v>0</v>
      </c>
      <c r="J66" s="111">
        <f t="shared" si="2"/>
        <v>5</v>
      </c>
      <c r="K66" s="264">
        <v>5</v>
      </c>
      <c r="L66" s="43">
        <f>'Ком.прием'!F21</f>
        <v>0</v>
      </c>
      <c r="M66" s="111">
        <f t="shared" si="3"/>
        <v>5</v>
      </c>
      <c r="N66" s="43"/>
      <c r="O66" s="43"/>
      <c r="P66" s="43"/>
      <c r="Q66" s="43"/>
      <c r="R66" s="43"/>
      <c r="S66" s="43"/>
    </row>
    <row r="67" spans="1:19" ht="15">
      <c r="A67" s="42" t="s">
        <v>184</v>
      </c>
      <c r="B67" s="264"/>
      <c r="C67" s="43"/>
      <c r="D67" s="111">
        <f t="shared" si="0"/>
        <v>0</v>
      </c>
      <c r="E67" s="264">
        <v>0</v>
      </c>
      <c r="F67" s="43">
        <f>'Ком.прием'!D23</f>
        <v>0</v>
      </c>
      <c r="G67" s="111">
        <f t="shared" si="1"/>
        <v>0</v>
      </c>
      <c r="H67" s="264">
        <v>5</v>
      </c>
      <c r="I67" s="43">
        <f>'Ком.прием'!E23</f>
        <v>0</v>
      </c>
      <c r="J67" s="111">
        <f t="shared" si="2"/>
        <v>5</v>
      </c>
      <c r="K67" s="264">
        <v>5</v>
      </c>
      <c r="L67" s="43">
        <f>'Ком.прием'!F23</f>
        <v>0</v>
      </c>
      <c r="M67" s="111">
        <f t="shared" si="3"/>
        <v>5</v>
      </c>
      <c r="N67" s="43"/>
      <c r="O67" s="43"/>
      <c r="P67" s="43"/>
      <c r="Q67" s="43"/>
      <c r="R67" s="43"/>
      <c r="S67" s="43"/>
    </row>
    <row r="68" spans="1:19" ht="15">
      <c r="A68" s="42" t="s">
        <v>305</v>
      </c>
      <c r="B68" s="264">
        <v>3</v>
      </c>
      <c r="C68" s="43">
        <f>'Ком.прием'!C48</f>
        <v>0</v>
      </c>
      <c r="D68" s="111">
        <f t="shared" si="0"/>
        <v>3</v>
      </c>
      <c r="E68" s="264"/>
      <c r="F68" s="43"/>
      <c r="G68" s="111"/>
      <c r="H68" s="264"/>
      <c r="I68" s="43"/>
      <c r="J68" s="111"/>
      <c r="K68" s="264"/>
      <c r="L68" s="43"/>
      <c r="M68" s="111"/>
      <c r="N68" s="43"/>
      <c r="O68" s="43"/>
      <c r="P68" s="43"/>
      <c r="Q68" s="43"/>
      <c r="R68" s="43"/>
      <c r="S68" s="43"/>
    </row>
    <row r="69" spans="1:19" ht="15">
      <c r="A69" s="42" t="s">
        <v>100</v>
      </c>
      <c r="B69" s="264"/>
      <c r="C69" s="43"/>
      <c r="D69" s="111">
        <f t="shared" si="0"/>
        <v>0</v>
      </c>
      <c r="E69" s="264">
        <v>3</v>
      </c>
      <c r="F69" s="43">
        <f>'Ком.прием'!D49</f>
        <v>0</v>
      </c>
      <c r="G69" s="111">
        <f t="shared" si="1"/>
        <v>3</v>
      </c>
      <c r="H69" s="264">
        <v>3</v>
      </c>
      <c r="I69" s="43">
        <f>'Ком.прием'!E49</f>
        <v>0</v>
      </c>
      <c r="J69" s="111">
        <f t="shared" si="2"/>
        <v>3</v>
      </c>
      <c r="K69" s="264">
        <v>5</v>
      </c>
      <c r="L69" s="43">
        <f>'Ком.прием'!F49</f>
        <v>1</v>
      </c>
      <c r="M69" s="111">
        <f t="shared" si="3"/>
        <v>4</v>
      </c>
      <c r="N69" s="43"/>
      <c r="O69" s="43"/>
      <c r="P69" s="43"/>
      <c r="Q69" s="43"/>
      <c r="R69" s="43"/>
      <c r="S69" s="43"/>
    </row>
    <row r="70" spans="1:19" ht="15">
      <c r="A70" s="42" t="s">
        <v>101</v>
      </c>
      <c r="B70" s="264">
        <v>5</v>
      </c>
      <c r="C70" s="43">
        <f>'Ком.прием'!C51</f>
        <v>6</v>
      </c>
      <c r="D70" s="111">
        <f t="shared" si="0"/>
        <v>-1</v>
      </c>
      <c r="E70" s="264">
        <v>5</v>
      </c>
      <c r="F70" s="43">
        <f>'Ком.прием'!D51</f>
        <v>4</v>
      </c>
      <c r="G70" s="111">
        <f t="shared" si="1"/>
        <v>1</v>
      </c>
      <c r="H70" s="264">
        <v>10</v>
      </c>
      <c r="I70" s="43">
        <f>'Ком.прием'!E51</f>
        <v>1</v>
      </c>
      <c r="J70" s="111">
        <f t="shared" si="2"/>
        <v>9</v>
      </c>
      <c r="K70" s="264">
        <v>20</v>
      </c>
      <c r="L70" s="43">
        <f>'Ком.прием'!F51</f>
        <v>0</v>
      </c>
      <c r="M70" s="111">
        <f t="shared" si="3"/>
        <v>20</v>
      </c>
      <c r="N70" s="43"/>
      <c r="O70" s="43"/>
      <c r="P70" s="43"/>
      <c r="Q70" s="43"/>
      <c r="R70" s="43"/>
      <c r="S70" s="43"/>
    </row>
    <row r="71" spans="1:19" ht="15">
      <c r="A71" s="115" t="s">
        <v>248</v>
      </c>
      <c r="B71" s="264">
        <v>5</v>
      </c>
      <c r="C71" s="46">
        <f>'Ком.прием'!C24</f>
        <v>1</v>
      </c>
      <c r="D71" s="111">
        <f t="shared" si="0"/>
        <v>4</v>
      </c>
      <c r="E71" s="264">
        <v>10</v>
      </c>
      <c r="F71" s="43">
        <f>'Ком.прием'!D24</f>
        <v>0</v>
      </c>
      <c r="G71" s="111">
        <f t="shared" si="1"/>
        <v>10</v>
      </c>
      <c r="H71" s="264">
        <v>10</v>
      </c>
      <c r="I71" s="43">
        <f>'Ком.прием'!E24</f>
        <v>0</v>
      </c>
      <c r="J71" s="111">
        <f t="shared" si="2"/>
        <v>10</v>
      </c>
      <c r="K71" s="264">
        <v>5</v>
      </c>
      <c r="L71" s="43">
        <f>'Ком.прием'!F24</f>
        <v>0</v>
      </c>
      <c r="M71" s="111">
        <f t="shared" si="3"/>
        <v>5</v>
      </c>
      <c r="N71" s="43"/>
      <c r="O71" s="43"/>
      <c r="P71" s="43"/>
      <c r="Q71" s="43"/>
      <c r="R71" s="43"/>
      <c r="S71" s="43"/>
    </row>
    <row r="72" spans="1:19" ht="36.75" customHeight="1">
      <c r="A72" s="115" t="s">
        <v>152</v>
      </c>
      <c r="B72" s="53">
        <f>SUM(B73:B81)</f>
        <v>48</v>
      </c>
      <c r="C72" s="53">
        <f>SUM(C73:C81)</f>
        <v>4</v>
      </c>
      <c r="D72" s="111">
        <f>B72-C72</f>
        <v>44</v>
      </c>
      <c r="E72" s="53">
        <f>SUM(E73:E81)</f>
        <v>34</v>
      </c>
      <c r="F72" s="53">
        <f>SUM(F73:F81)</f>
        <v>2</v>
      </c>
      <c r="G72" s="111">
        <f t="shared" si="1"/>
        <v>32</v>
      </c>
      <c r="H72" s="53">
        <f>SUM(H73:H81)</f>
        <v>40</v>
      </c>
      <c r="I72" s="53">
        <f>SUM(I73:I81)</f>
        <v>2</v>
      </c>
      <c r="J72" s="111">
        <f t="shared" si="2"/>
        <v>38</v>
      </c>
      <c r="K72" s="53">
        <f>SUM(K73:K81)</f>
        <v>95</v>
      </c>
      <c r="L72" s="53">
        <f>SUM(L73:L81)</f>
        <v>3</v>
      </c>
      <c r="M72" s="111">
        <f t="shared" si="3"/>
        <v>92</v>
      </c>
      <c r="N72" s="53">
        <f>SUM(N73:N81)</f>
        <v>35</v>
      </c>
      <c r="O72" s="53">
        <f>SUM(O73:O81)</f>
        <v>28</v>
      </c>
      <c r="P72" s="111">
        <f aca="true" t="shared" si="4" ref="P72:P81">N72-O72</f>
        <v>7</v>
      </c>
      <c r="Q72" s="43"/>
      <c r="R72" s="43"/>
      <c r="S72" s="43"/>
    </row>
    <row r="73" spans="1:19" ht="15">
      <c r="A73" s="42" t="s">
        <v>275</v>
      </c>
      <c r="B73" s="264"/>
      <c r="C73" s="46"/>
      <c r="D73" s="111">
        <f>B73-C73</f>
        <v>0</v>
      </c>
      <c r="E73" s="264">
        <v>3</v>
      </c>
      <c r="F73" s="43">
        <f>'Ком.прием'!D6</f>
        <v>0</v>
      </c>
      <c r="G73" s="111">
        <f t="shared" si="1"/>
        <v>3</v>
      </c>
      <c r="H73" s="264">
        <v>5</v>
      </c>
      <c r="I73" s="43">
        <f>'Ком.прием'!E6</f>
        <v>0</v>
      </c>
      <c r="J73" s="111">
        <f t="shared" si="2"/>
        <v>5</v>
      </c>
      <c r="K73" s="264">
        <v>10</v>
      </c>
      <c r="L73" s="43">
        <f>'Ком.прием'!F6</f>
        <v>0</v>
      </c>
      <c r="M73" s="111">
        <f t="shared" si="3"/>
        <v>10</v>
      </c>
      <c r="N73" s="264">
        <v>5</v>
      </c>
      <c r="O73" s="43">
        <f>'Ком.прием'!G6</f>
        <v>0</v>
      </c>
      <c r="P73" s="111">
        <f t="shared" si="4"/>
        <v>5</v>
      </c>
      <c r="Q73" s="43"/>
      <c r="R73" s="43"/>
      <c r="S73" s="43"/>
    </row>
    <row r="74" spans="1:19" ht="15">
      <c r="A74" s="42" t="s">
        <v>276</v>
      </c>
      <c r="B74" s="264">
        <v>5</v>
      </c>
      <c r="C74" s="46">
        <f>'Ком.прием'!C7</f>
        <v>3</v>
      </c>
      <c r="D74" s="111">
        <f>B74-C74</f>
        <v>2</v>
      </c>
      <c r="E74" s="264">
        <v>3</v>
      </c>
      <c r="F74" s="43">
        <f>'Ком.прием'!D7</f>
        <v>0</v>
      </c>
      <c r="G74" s="111">
        <f t="shared" si="1"/>
        <v>3</v>
      </c>
      <c r="H74" s="264">
        <v>5</v>
      </c>
      <c r="I74" s="43">
        <f>'Ком.прием'!E7</f>
        <v>0</v>
      </c>
      <c r="J74" s="111">
        <f t="shared" si="2"/>
        <v>5</v>
      </c>
      <c r="K74" s="264">
        <v>5</v>
      </c>
      <c r="L74" s="43">
        <f>'Ком.прием'!F7</f>
        <v>0</v>
      </c>
      <c r="M74" s="111">
        <f t="shared" si="3"/>
        <v>5</v>
      </c>
      <c r="N74" s="264">
        <v>5</v>
      </c>
      <c r="O74" s="43">
        <f>'Ком.прием'!G7</f>
        <v>0</v>
      </c>
      <c r="P74" s="111">
        <f t="shared" si="4"/>
        <v>5</v>
      </c>
      <c r="Q74" s="43"/>
      <c r="R74" s="43"/>
      <c r="S74" s="43"/>
    </row>
    <row r="75" spans="1:19" ht="15">
      <c r="A75" s="42" t="s">
        <v>178</v>
      </c>
      <c r="B75" s="264">
        <v>5</v>
      </c>
      <c r="C75" s="43">
        <f>'Ком.прием'!C12</f>
        <v>0</v>
      </c>
      <c r="D75" s="111">
        <f t="shared" si="0"/>
        <v>5</v>
      </c>
      <c r="E75" s="264">
        <v>3</v>
      </c>
      <c r="F75" s="43">
        <f>'Ком.прием'!D12</f>
        <v>1</v>
      </c>
      <c r="G75" s="111">
        <f t="shared" si="1"/>
        <v>2</v>
      </c>
      <c r="H75" s="264">
        <v>5</v>
      </c>
      <c r="I75" s="43">
        <f>'Ком.прием'!E12</f>
        <v>0</v>
      </c>
      <c r="J75" s="111">
        <f t="shared" si="2"/>
        <v>5</v>
      </c>
      <c r="K75" s="264">
        <v>15</v>
      </c>
      <c r="L75" s="43">
        <f>'Ком.прием'!F12</f>
        <v>2</v>
      </c>
      <c r="M75" s="111">
        <f t="shared" si="3"/>
        <v>13</v>
      </c>
      <c r="N75" s="264">
        <v>5</v>
      </c>
      <c r="O75" s="43">
        <f>'Ком.прием'!G12</f>
        <v>5</v>
      </c>
      <c r="P75" s="111">
        <f t="shared" si="4"/>
        <v>0</v>
      </c>
      <c r="Q75" s="43"/>
      <c r="R75" s="43"/>
      <c r="S75" s="43"/>
    </row>
    <row r="76" spans="1:19" ht="15">
      <c r="A76" s="42" t="s">
        <v>277</v>
      </c>
      <c r="B76" s="264">
        <v>3</v>
      </c>
      <c r="C76" s="46">
        <f>'Ком.прием'!C17</f>
        <v>1</v>
      </c>
      <c r="D76" s="111">
        <f>B76-C76</f>
        <v>2</v>
      </c>
      <c r="E76" s="264">
        <v>5</v>
      </c>
      <c r="F76" s="43">
        <f>'Ком.прием'!D17</f>
        <v>0</v>
      </c>
      <c r="G76" s="111">
        <f t="shared" si="1"/>
        <v>5</v>
      </c>
      <c r="H76" s="264">
        <v>10</v>
      </c>
      <c r="I76" s="43">
        <f>'Ком.прием'!E17</f>
        <v>2</v>
      </c>
      <c r="J76" s="111">
        <f t="shared" si="2"/>
        <v>8</v>
      </c>
      <c r="K76" s="264">
        <v>20</v>
      </c>
      <c r="L76" s="43">
        <f>'Ком.прием'!F17</f>
        <v>0</v>
      </c>
      <c r="M76" s="111">
        <f t="shared" si="3"/>
        <v>20</v>
      </c>
      <c r="N76" s="264">
        <v>5</v>
      </c>
      <c r="O76" s="43">
        <f>'Ком.прием'!G17</f>
        <v>0</v>
      </c>
      <c r="P76" s="111">
        <f t="shared" si="4"/>
        <v>5</v>
      </c>
      <c r="Q76" s="43"/>
      <c r="R76" s="43"/>
      <c r="S76" s="43"/>
    </row>
    <row r="77" spans="1:19" ht="15">
      <c r="A77" s="42" t="s">
        <v>278</v>
      </c>
      <c r="B77" s="264">
        <v>5</v>
      </c>
      <c r="C77" s="46">
        <f>'Ком.прием'!C20</f>
        <v>0</v>
      </c>
      <c r="D77" s="111">
        <f>B77-C77</f>
        <v>5</v>
      </c>
      <c r="E77" s="264"/>
      <c r="F77" s="43"/>
      <c r="G77" s="111"/>
      <c r="H77" s="264"/>
      <c r="I77" s="43"/>
      <c r="J77" s="111"/>
      <c r="K77" s="264"/>
      <c r="L77" s="43"/>
      <c r="M77" s="111"/>
      <c r="N77" s="264"/>
      <c r="O77" s="43"/>
      <c r="P77" s="111"/>
      <c r="Q77" s="43"/>
      <c r="R77" s="43"/>
      <c r="S77" s="43"/>
    </row>
    <row r="78" spans="1:19" ht="15">
      <c r="A78" s="42" t="s">
        <v>249</v>
      </c>
      <c r="B78" s="264"/>
      <c r="C78" s="46"/>
      <c r="D78" s="111">
        <f>B78-C78</f>
        <v>0</v>
      </c>
      <c r="E78" s="264">
        <v>5</v>
      </c>
      <c r="F78" s="43">
        <f>'Ком.прием'!D22</f>
        <v>0</v>
      </c>
      <c r="G78" s="111">
        <f t="shared" si="1"/>
        <v>5</v>
      </c>
      <c r="H78" s="264">
        <v>0</v>
      </c>
      <c r="I78" s="43">
        <v>0</v>
      </c>
      <c r="J78" s="111">
        <f t="shared" si="2"/>
        <v>0</v>
      </c>
      <c r="K78" s="264">
        <v>0</v>
      </c>
      <c r="L78" s="43">
        <v>0</v>
      </c>
      <c r="M78" s="111">
        <f t="shared" si="3"/>
        <v>0</v>
      </c>
      <c r="N78" s="264">
        <v>0</v>
      </c>
      <c r="O78" s="43">
        <v>0</v>
      </c>
      <c r="P78" s="111">
        <f t="shared" si="4"/>
        <v>0</v>
      </c>
      <c r="Q78" s="43"/>
      <c r="R78" s="43"/>
      <c r="S78" s="43"/>
    </row>
    <row r="79" spans="1:19" ht="15">
      <c r="A79" s="42" t="s">
        <v>279</v>
      </c>
      <c r="B79" s="264">
        <v>10</v>
      </c>
      <c r="C79" s="43">
        <f>'Ком.прием'!C31</f>
        <v>0</v>
      </c>
      <c r="D79" s="111">
        <f t="shared" si="0"/>
        <v>10</v>
      </c>
      <c r="E79" s="264">
        <v>5</v>
      </c>
      <c r="F79" s="43">
        <f>'Ком.прием'!D31</f>
        <v>0</v>
      </c>
      <c r="G79" s="111">
        <f t="shared" si="1"/>
        <v>5</v>
      </c>
      <c r="H79" s="264">
        <v>5</v>
      </c>
      <c r="I79" s="43">
        <f>'Ком.прием'!E31</f>
        <v>0</v>
      </c>
      <c r="J79" s="111">
        <f t="shared" si="2"/>
        <v>5</v>
      </c>
      <c r="K79" s="264">
        <v>15</v>
      </c>
      <c r="L79" s="43">
        <f>'Ком.прием'!F31</f>
        <v>1</v>
      </c>
      <c r="M79" s="111">
        <f t="shared" si="3"/>
        <v>14</v>
      </c>
      <c r="N79" s="264">
        <v>5</v>
      </c>
      <c r="O79" s="43">
        <f>'Ком.прием'!G31</f>
        <v>10</v>
      </c>
      <c r="P79" s="111">
        <f t="shared" si="4"/>
        <v>-5</v>
      </c>
      <c r="Q79" s="43"/>
      <c r="R79" s="43"/>
      <c r="S79" s="43"/>
    </row>
    <row r="80" spans="1:19" ht="15">
      <c r="A80" s="42" t="s">
        <v>280</v>
      </c>
      <c r="B80" s="264">
        <v>10</v>
      </c>
      <c r="C80" s="43">
        <f>'Ком.прием'!C35</f>
        <v>0</v>
      </c>
      <c r="D80" s="111">
        <f t="shared" si="0"/>
        <v>10</v>
      </c>
      <c r="E80" s="264">
        <v>5</v>
      </c>
      <c r="F80" s="43">
        <f>'Ком.прием'!D35</f>
        <v>0</v>
      </c>
      <c r="G80" s="111">
        <f t="shared" si="1"/>
        <v>5</v>
      </c>
      <c r="H80" s="264">
        <v>5</v>
      </c>
      <c r="I80" s="43">
        <f>'Ком.прием'!E35</f>
        <v>0</v>
      </c>
      <c r="J80" s="111">
        <f t="shared" si="2"/>
        <v>5</v>
      </c>
      <c r="K80" s="264">
        <v>15</v>
      </c>
      <c r="L80" s="43">
        <f>'Ком.прием'!F35</f>
        <v>0</v>
      </c>
      <c r="M80" s="111">
        <f t="shared" si="3"/>
        <v>15</v>
      </c>
      <c r="N80" s="264">
        <v>5</v>
      </c>
      <c r="O80" s="43">
        <f>'Ком.прием'!G35</f>
        <v>8</v>
      </c>
      <c r="P80" s="111">
        <f t="shared" si="4"/>
        <v>-3</v>
      </c>
      <c r="Q80" s="43"/>
      <c r="R80" s="43"/>
      <c r="S80" s="43"/>
    </row>
    <row r="81" spans="1:19" ht="15">
      <c r="A81" s="42" t="s">
        <v>179</v>
      </c>
      <c r="B81" s="264">
        <v>10</v>
      </c>
      <c r="C81" s="46">
        <f>'Ком.прием'!C40</f>
        <v>0</v>
      </c>
      <c r="D81" s="111">
        <f t="shared" si="0"/>
        <v>10</v>
      </c>
      <c r="E81" s="264">
        <v>5</v>
      </c>
      <c r="F81" s="43">
        <f>'Ком.прием'!D40</f>
        <v>1</v>
      </c>
      <c r="G81" s="111">
        <f t="shared" si="1"/>
        <v>4</v>
      </c>
      <c r="H81" s="264">
        <v>5</v>
      </c>
      <c r="I81" s="43">
        <f>'Ком.прием'!E40</f>
        <v>0</v>
      </c>
      <c r="J81" s="111">
        <f t="shared" si="2"/>
        <v>5</v>
      </c>
      <c r="K81" s="264">
        <v>15</v>
      </c>
      <c r="L81" s="43">
        <f>'Ком.прием'!F40</f>
        <v>0</v>
      </c>
      <c r="M81" s="111">
        <f t="shared" si="3"/>
        <v>15</v>
      </c>
      <c r="N81" s="264">
        <v>5</v>
      </c>
      <c r="O81" s="43">
        <f>'Ком.прием'!G40</f>
        <v>5</v>
      </c>
      <c r="P81" s="111">
        <f t="shared" si="4"/>
        <v>0</v>
      </c>
      <c r="Q81" s="43"/>
      <c r="R81" s="43"/>
      <c r="S81" s="43"/>
    </row>
    <row r="82" spans="1:19" ht="15">
      <c r="A82" s="52" t="s">
        <v>98</v>
      </c>
      <c r="B82" s="264">
        <v>5</v>
      </c>
      <c r="C82" s="43">
        <f>'Ком.прием'!C25</f>
        <v>2</v>
      </c>
      <c r="D82" s="111">
        <f t="shared" si="0"/>
        <v>3</v>
      </c>
      <c r="E82" s="264">
        <v>10</v>
      </c>
      <c r="F82" s="43">
        <f>'Ком.прием'!D25</f>
        <v>3</v>
      </c>
      <c r="G82" s="111">
        <f t="shared" si="1"/>
        <v>7</v>
      </c>
      <c r="H82" s="264">
        <v>5</v>
      </c>
      <c r="I82" s="43">
        <f>'Ком.прием'!E25</f>
        <v>2</v>
      </c>
      <c r="J82" s="111">
        <f t="shared" si="2"/>
        <v>3</v>
      </c>
      <c r="K82" s="264">
        <v>5</v>
      </c>
      <c r="L82" s="43">
        <f>'Ком.прием'!F25</f>
        <v>1</v>
      </c>
      <c r="M82" s="111">
        <f t="shared" si="3"/>
        <v>4</v>
      </c>
      <c r="N82" s="46"/>
      <c r="O82" s="43"/>
      <c r="P82" s="43"/>
      <c r="Q82" s="43"/>
      <c r="R82" s="43"/>
      <c r="S82" s="43"/>
    </row>
    <row r="83" spans="1:19" ht="15">
      <c r="A83" s="37"/>
      <c r="B83" s="43"/>
      <c r="C83" s="45"/>
      <c r="D83" s="111"/>
      <c r="E83" s="43"/>
      <c r="F83" s="45"/>
      <c r="G83" s="111"/>
      <c r="H83" s="45"/>
      <c r="I83" s="45"/>
      <c r="J83" s="111"/>
      <c r="K83" s="45"/>
      <c r="L83" s="45"/>
      <c r="M83" s="111"/>
      <c r="N83" s="45"/>
      <c r="O83" s="45"/>
      <c r="P83" s="43"/>
      <c r="Q83" s="45"/>
      <c r="R83" s="45"/>
      <c r="S83" s="43"/>
    </row>
    <row r="84" spans="1:19" ht="15.75" customHeight="1">
      <c r="A84" s="411" t="s">
        <v>124</v>
      </c>
      <c r="B84" s="402" t="s">
        <v>79</v>
      </c>
      <c r="C84" s="402"/>
      <c r="D84" s="408" t="s">
        <v>264</v>
      </c>
      <c r="E84" s="402" t="s">
        <v>80</v>
      </c>
      <c r="F84" s="402"/>
      <c r="G84" s="408" t="s">
        <v>265</v>
      </c>
      <c r="H84" s="402" t="s">
        <v>81</v>
      </c>
      <c r="I84" s="402"/>
      <c r="J84" s="408" t="s">
        <v>266</v>
      </c>
      <c r="K84" s="402" t="s">
        <v>82</v>
      </c>
      <c r="L84" s="402"/>
      <c r="M84" s="408" t="s">
        <v>267</v>
      </c>
      <c r="N84" s="402" t="s">
        <v>83</v>
      </c>
      <c r="O84" s="402"/>
      <c r="P84" s="408" t="s">
        <v>268</v>
      </c>
      <c r="Q84" s="402" t="s">
        <v>262</v>
      </c>
      <c r="R84" s="402"/>
      <c r="S84" s="408" t="s">
        <v>269</v>
      </c>
    </row>
    <row r="85" spans="1:19" ht="35.25" customHeight="1">
      <c r="A85" s="412"/>
      <c r="B85" s="404" t="s">
        <v>261</v>
      </c>
      <c r="C85" s="404"/>
      <c r="D85" s="409"/>
      <c r="E85" s="404" t="s">
        <v>240</v>
      </c>
      <c r="F85" s="404"/>
      <c r="G85" s="409"/>
      <c r="H85" s="404" t="s">
        <v>226</v>
      </c>
      <c r="I85" s="404"/>
      <c r="J85" s="409"/>
      <c r="K85" s="404" t="s">
        <v>205</v>
      </c>
      <c r="L85" s="404"/>
      <c r="M85" s="409"/>
      <c r="N85" s="404" t="s">
        <v>174</v>
      </c>
      <c r="O85" s="404"/>
      <c r="P85" s="409"/>
      <c r="Q85" s="404" t="s">
        <v>162</v>
      </c>
      <c r="R85" s="404"/>
      <c r="S85" s="409"/>
    </row>
    <row r="86" spans="1:19" ht="30" customHeight="1">
      <c r="A86" s="413"/>
      <c r="B86" s="26" t="s">
        <v>18</v>
      </c>
      <c r="C86" s="35" t="s">
        <v>20</v>
      </c>
      <c r="D86" s="410"/>
      <c r="E86" s="35" t="s">
        <v>18</v>
      </c>
      <c r="F86" s="35" t="s">
        <v>20</v>
      </c>
      <c r="G86" s="410"/>
      <c r="H86" s="35" t="s">
        <v>18</v>
      </c>
      <c r="I86" s="35" t="s">
        <v>20</v>
      </c>
      <c r="J86" s="410"/>
      <c r="K86" s="35" t="s">
        <v>18</v>
      </c>
      <c r="L86" s="35" t="s">
        <v>20</v>
      </c>
      <c r="M86" s="410"/>
      <c r="N86" s="26" t="s">
        <v>18</v>
      </c>
      <c r="O86" s="36" t="s">
        <v>20</v>
      </c>
      <c r="P86" s="410"/>
      <c r="Q86" s="26" t="s">
        <v>18</v>
      </c>
      <c r="R86" s="36" t="s">
        <v>20</v>
      </c>
      <c r="S86" s="410"/>
    </row>
    <row r="87" spans="1:19" ht="15">
      <c r="A87" s="51" t="s">
        <v>48</v>
      </c>
      <c r="B87" s="43"/>
      <c r="C87" s="45"/>
      <c r="D87" s="111"/>
      <c r="E87" s="45"/>
      <c r="F87" s="45"/>
      <c r="G87" s="111"/>
      <c r="H87" s="45"/>
      <c r="I87" s="45"/>
      <c r="J87" s="111"/>
      <c r="K87" s="45"/>
      <c r="L87" s="45"/>
      <c r="M87" s="111"/>
      <c r="N87" s="45"/>
      <c r="O87" s="45"/>
      <c r="P87" s="43"/>
      <c r="Q87" s="45"/>
      <c r="R87" s="45"/>
      <c r="S87" s="43"/>
    </row>
    <row r="88" spans="1:19" ht="15">
      <c r="A88" s="9" t="s">
        <v>118</v>
      </c>
      <c r="B88" s="53">
        <f>SUM(B89:B90)</f>
        <v>10</v>
      </c>
      <c r="C88" s="53">
        <f>SUM(C89:C90)</f>
        <v>5</v>
      </c>
      <c r="D88" s="111">
        <f>B88-C88</f>
        <v>5</v>
      </c>
      <c r="E88" s="53">
        <f>SUM(E89:E90)</f>
        <v>6</v>
      </c>
      <c r="F88" s="53">
        <f>SUM(F89:F90)</f>
        <v>1</v>
      </c>
      <c r="G88" s="111">
        <f>E88-F88</f>
        <v>5</v>
      </c>
      <c r="H88" s="53">
        <f>SUM(H89:H90)</f>
        <v>8</v>
      </c>
      <c r="I88" s="53">
        <f>SUM(I89:I90)</f>
        <v>3</v>
      </c>
      <c r="J88" s="111">
        <f>H88-I88</f>
        <v>5</v>
      </c>
      <c r="K88" s="53">
        <f>SUM(K89:K90)</f>
        <v>10</v>
      </c>
      <c r="L88" s="53">
        <f>SUM(L89:L90)</f>
        <v>3</v>
      </c>
      <c r="M88" s="111">
        <f>K88-L88</f>
        <v>7</v>
      </c>
      <c r="N88" s="43"/>
      <c r="O88" s="43"/>
      <c r="P88" s="43"/>
      <c r="Q88" s="43"/>
      <c r="R88" s="43"/>
      <c r="S88" s="43"/>
    </row>
    <row r="89" spans="1:19" ht="15">
      <c r="A89" s="10" t="s">
        <v>102</v>
      </c>
      <c r="B89" s="264">
        <v>5</v>
      </c>
      <c r="C89" s="43">
        <f>'Ком.прием'!C4</f>
        <v>3</v>
      </c>
      <c r="D89" s="111">
        <f>B89-C89</f>
        <v>2</v>
      </c>
      <c r="E89" s="264">
        <v>3</v>
      </c>
      <c r="F89" s="43">
        <f>'Ком.прием'!D4</f>
        <v>1</v>
      </c>
      <c r="G89" s="111">
        <f>E89-F89</f>
        <v>2</v>
      </c>
      <c r="H89" s="264">
        <v>5</v>
      </c>
      <c r="I89" s="43">
        <f>'Ком.прием'!E4</f>
        <v>3</v>
      </c>
      <c r="J89" s="111">
        <f>H89-I89</f>
        <v>2</v>
      </c>
      <c r="K89" s="264">
        <v>5</v>
      </c>
      <c r="L89" s="46">
        <f>'Ком.прием'!F4</f>
        <v>2</v>
      </c>
      <c r="M89" s="111">
        <f>K89-L89</f>
        <v>3</v>
      </c>
      <c r="N89" s="43"/>
      <c r="O89" s="43"/>
      <c r="P89" s="43"/>
      <c r="Q89" s="43"/>
      <c r="R89" s="43"/>
      <c r="S89" s="43"/>
    </row>
    <row r="90" spans="1:19" ht="15">
      <c r="A90" s="10" t="s">
        <v>119</v>
      </c>
      <c r="B90" s="264">
        <v>5</v>
      </c>
      <c r="C90" s="43">
        <f>'Ком.прием'!C5</f>
        <v>2</v>
      </c>
      <c r="D90" s="111">
        <f>B90-C90</f>
        <v>3</v>
      </c>
      <c r="E90" s="264">
        <v>3</v>
      </c>
      <c r="F90" s="43">
        <f>'Ком.прием'!D5</f>
        <v>0</v>
      </c>
      <c r="G90" s="111">
        <f>E90-F90</f>
        <v>3</v>
      </c>
      <c r="H90" s="264">
        <v>3</v>
      </c>
      <c r="I90" s="43">
        <f>'Ком.прием'!E5</f>
        <v>0</v>
      </c>
      <c r="J90" s="111">
        <f>H90-I90</f>
        <v>3</v>
      </c>
      <c r="K90" s="264">
        <v>5</v>
      </c>
      <c r="L90" s="46">
        <f>'Ком.прием'!F5</f>
        <v>1</v>
      </c>
      <c r="M90" s="111">
        <f>K90-L90</f>
        <v>4</v>
      </c>
      <c r="N90" s="43"/>
      <c r="O90" s="43"/>
      <c r="P90" s="43"/>
      <c r="Q90" s="43"/>
      <c r="R90" s="43"/>
      <c r="S90" s="43"/>
    </row>
    <row r="91" spans="1:19" ht="15">
      <c r="A91" s="52" t="s">
        <v>105</v>
      </c>
      <c r="B91" s="264">
        <v>28</v>
      </c>
      <c r="C91" s="43">
        <f>'Ком.прием'!C16</f>
        <v>23</v>
      </c>
      <c r="D91" s="111">
        <f>B91-C91</f>
        <v>5</v>
      </c>
      <c r="E91" s="264">
        <v>25</v>
      </c>
      <c r="F91" s="43">
        <f>'Ком.прием'!D16</f>
        <v>18</v>
      </c>
      <c r="G91" s="111">
        <f>E91-F91</f>
        <v>7</v>
      </c>
      <c r="H91" s="264">
        <v>25</v>
      </c>
      <c r="I91" s="43">
        <f>'Ком.прием'!E16</f>
        <v>16</v>
      </c>
      <c r="J91" s="111">
        <f>H91-I91</f>
        <v>9</v>
      </c>
      <c r="K91" s="264">
        <v>20</v>
      </c>
      <c r="L91" s="43">
        <f>'Ком.прием'!F16</f>
        <v>6</v>
      </c>
      <c r="M91" s="111">
        <f>K91-L91</f>
        <v>14</v>
      </c>
      <c r="N91" s="43"/>
      <c r="O91" s="43"/>
      <c r="P91" s="43"/>
      <c r="Q91" s="43"/>
      <c r="R91" s="43"/>
      <c r="S91" s="43"/>
    </row>
    <row r="92" spans="1:19" ht="15">
      <c r="A92" s="37"/>
      <c r="B92" s="43"/>
      <c r="C92" s="45"/>
      <c r="D92" s="111"/>
      <c r="E92" s="43"/>
      <c r="F92" s="45"/>
      <c r="G92" s="111"/>
      <c r="H92" s="43"/>
      <c r="I92" s="45"/>
      <c r="J92" s="111"/>
      <c r="K92" s="43"/>
      <c r="L92" s="45"/>
      <c r="M92" s="111"/>
      <c r="N92" s="45"/>
      <c r="O92" s="45"/>
      <c r="P92" s="43"/>
      <c r="Q92" s="45"/>
      <c r="R92" s="45"/>
      <c r="S92" s="43"/>
    </row>
    <row r="93" spans="1:19" ht="15">
      <c r="A93" s="51" t="s">
        <v>49</v>
      </c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  <c r="Q93" s="45"/>
      <c r="R93" s="45"/>
      <c r="S93" s="43"/>
    </row>
    <row r="94" spans="1:19" s="3" customFormat="1" ht="15">
      <c r="A94" s="52" t="s">
        <v>106</v>
      </c>
      <c r="B94" s="264">
        <v>6</v>
      </c>
      <c r="C94" s="43">
        <f>'Ком.прием'!C10</f>
        <v>2</v>
      </c>
      <c r="D94" s="111">
        <f>B94-C94</f>
        <v>4</v>
      </c>
      <c r="E94" s="264">
        <v>7</v>
      </c>
      <c r="F94" s="43">
        <f>'Ком.прием'!D10</f>
        <v>3</v>
      </c>
      <c r="G94" s="111">
        <f>E94-F94</f>
        <v>4</v>
      </c>
      <c r="H94" s="264">
        <v>10</v>
      </c>
      <c r="I94" s="43">
        <f>'Ком.прием'!E10</f>
        <v>3</v>
      </c>
      <c r="J94" s="111">
        <f>H94-I94</f>
        <v>7</v>
      </c>
      <c r="K94" s="264">
        <v>10</v>
      </c>
      <c r="L94" s="43">
        <f>'Ком.прием'!F10</f>
        <v>3</v>
      </c>
      <c r="M94" s="111">
        <f>K94-L94</f>
        <v>7</v>
      </c>
      <c r="N94" s="43"/>
      <c r="O94" s="43"/>
      <c r="P94" s="43"/>
      <c r="Q94" s="43"/>
      <c r="R94" s="43"/>
      <c r="S94" s="43"/>
    </row>
    <row r="95" spans="1:19" ht="15">
      <c r="A95" s="37"/>
      <c r="B95" s="43"/>
      <c r="C95" s="45"/>
      <c r="D95" s="111"/>
      <c r="E95" s="43"/>
      <c r="F95" s="45"/>
      <c r="G95" s="111"/>
      <c r="H95" s="43"/>
      <c r="I95" s="45"/>
      <c r="J95" s="111"/>
      <c r="K95" s="43"/>
      <c r="L95" s="45"/>
      <c r="M95" s="111"/>
      <c r="N95" s="45"/>
      <c r="O95" s="45"/>
      <c r="P95" s="43"/>
      <c r="Q95" s="45"/>
      <c r="R95" s="45"/>
      <c r="S95" s="43"/>
    </row>
    <row r="96" spans="1:19" ht="16.5" customHeight="1">
      <c r="A96" s="51" t="s">
        <v>50</v>
      </c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  <c r="Q96" s="45"/>
      <c r="R96" s="45"/>
      <c r="S96" s="43"/>
    </row>
    <row r="97" spans="1:19" s="3" customFormat="1" ht="15">
      <c r="A97" s="52" t="s">
        <v>107</v>
      </c>
      <c r="B97" s="264">
        <v>5</v>
      </c>
      <c r="C97" s="43">
        <f>'Ком.прием'!C50</f>
        <v>5</v>
      </c>
      <c r="D97" s="111">
        <f>B97-C97</f>
        <v>0</v>
      </c>
      <c r="E97" s="264">
        <v>6</v>
      </c>
      <c r="F97" s="43">
        <f>'Ком.прием'!D50</f>
        <v>2</v>
      </c>
      <c r="G97" s="111">
        <f>E97-F97</f>
        <v>4</v>
      </c>
      <c r="H97" s="264">
        <v>4</v>
      </c>
      <c r="I97" s="43">
        <f>'Ком.прием'!E50</f>
        <v>0</v>
      </c>
      <c r="J97" s="111">
        <f>H97-I97</f>
        <v>4</v>
      </c>
      <c r="K97" s="264">
        <v>5</v>
      </c>
      <c r="L97" s="43">
        <f>'Ком.прием'!F50</f>
        <v>0</v>
      </c>
      <c r="M97" s="111">
        <f>K97-L97</f>
        <v>5</v>
      </c>
      <c r="N97" s="43"/>
      <c r="O97" s="43"/>
      <c r="P97" s="43"/>
      <c r="Q97" s="43"/>
      <c r="R97" s="43"/>
      <c r="S97" s="43"/>
    </row>
    <row r="98" spans="1:19" ht="15">
      <c r="A98" s="37"/>
      <c r="B98" s="43"/>
      <c r="C98" s="45"/>
      <c r="D98" s="111"/>
      <c r="E98" s="43"/>
      <c r="F98" s="45"/>
      <c r="G98" s="111"/>
      <c r="H98" s="43"/>
      <c r="I98" s="45"/>
      <c r="J98" s="111"/>
      <c r="K98" s="43"/>
      <c r="L98" s="45"/>
      <c r="M98" s="111"/>
      <c r="N98" s="45"/>
      <c r="O98" s="45"/>
      <c r="P98" s="43"/>
      <c r="Q98" s="45"/>
      <c r="R98" s="45"/>
      <c r="S98" s="43"/>
    </row>
    <row r="99" spans="1:19" ht="15">
      <c r="A99" s="51" t="s">
        <v>138</v>
      </c>
      <c r="B99" s="43"/>
      <c r="C99" s="45"/>
      <c r="D99" s="111"/>
      <c r="E99" s="43"/>
      <c r="F99" s="45"/>
      <c r="G99" s="111"/>
      <c r="H99" s="43"/>
      <c r="I99" s="45"/>
      <c r="J99" s="111"/>
      <c r="K99" s="43"/>
      <c r="L99" s="45"/>
      <c r="M99" s="111"/>
      <c r="N99" s="45"/>
      <c r="O99" s="45"/>
      <c r="P99" s="43"/>
      <c r="Q99" s="45"/>
      <c r="R99" s="45"/>
      <c r="S99" s="43"/>
    </row>
    <row r="100" spans="1:19" ht="15">
      <c r="A100" s="249" t="s">
        <v>208</v>
      </c>
      <c r="B100" s="264">
        <v>0</v>
      </c>
      <c r="C100" s="43">
        <f>'Ком.прием'!C36</f>
        <v>0</v>
      </c>
      <c r="D100" s="111">
        <f>B100-C100</f>
        <v>0</v>
      </c>
      <c r="E100" s="264">
        <v>0</v>
      </c>
      <c r="F100" s="43">
        <f>'Ком.прием'!D36</f>
        <v>0</v>
      </c>
      <c r="G100" s="111">
        <f>E100-F100</f>
        <v>0</v>
      </c>
      <c r="H100" s="264">
        <v>0</v>
      </c>
      <c r="I100" s="43">
        <f>'Ком.прием'!E36</f>
        <v>0</v>
      </c>
      <c r="J100" s="111">
        <f>H100-I100</f>
        <v>0</v>
      </c>
      <c r="K100" s="264">
        <v>10</v>
      </c>
      <c r="L100" s="43">
        <f>'Ком.прием'!I36</f>
        <v>0</v>
      </c>
      <c r="M100" s="111">
        <f>K100-L100</f>
        <v>10</v>
      </c>
      <c r="N100" s="45"/>
      <c r="O100" s="45"/>
      <c r="P100" s="43"/>
      <c r="Q100" s="45"/>
      <c r="R100" s="45"/>
      <c r="S100" s="43"/>
    </row>
    <row r="101" spans="1:19" ht="15">
      <c r="A101" s="52" t="s">
        <v>156</v>
      </c>
      <c r="B101" s="264">
        <v>5</v>
      </c>
      <c r="C101" s="43">
        <f>'Ком.прием'!C46</f>
        <v>2</v>
      </c>
      <c r="D101" s="111">
        <f>B101-C101</f>
        <v>3</v>
      </c>
      <c r="E101" s="264">
        <v>10</v>
      </c>
      <c r="F101" s="43">
        <f>'Ком.прием'!D46</f>
        <v>7</v>
      </c>
      <c r="G101" s="111">
        <f>E101-F101</f>
        <v>3</v>
      </c>
      <c r="H101" s="264">
        <v>5</v>
      </c>
      <c r="I101" s="43">
        <f>'Ком.прием'!E46</f>
        <v>7</v>
      </c>
      <c r="J101" s="111">
        <f>H101-I101</f>
        <v>-2</v>
      </c>
      <c r="K101" s="264">
        <v>5</v>
      </c>
      <c r="L101" s="43">
        <f>'Ком.прием'!F46</f>
        <v>0</v>
      </c>
      <c r="M101" s="111">
        <f>K101-L101</f>
        <v>5</v>
      </c>
      <c r="N101" s="43"/>
      <c r="O101" s="43"/>
      <c r="P101" s="111"/>
      <c r="Q101" s="43"/>
      <c r="R101" s="43"/>
      <c r="S101" s="111"/>
    </row>
    <row r="102" spans="1:19" ht="15">
      <c r="A102" s="52"/>
      <c r="B102" s="43"/>
      <c r="C102" s="43"/>
      <c r="D102" s="111"/>
      <c r="E102" s="43"/>
      <c r="F102" s="43"/>
      <c r="G102" s="111"/>
      <c r="H102" s="43"/>
      <c r="I102" s="43"/>
      <c r="J102" s="111"/>
      <c r="K102" s="43"/>
      <c r="L102" s="43"/>
      <c r="M102" s="111"/>
      <c r="N102" s="43"/>
      <c r="O102" s="43"/>
      <c r="P102" s="111"/>
      <c r="Q102" s="43"/>
      <c r="R102" s="43"/>
      <c r="S102" s="111"/>
    </row>
    <row r="103" spans="1:19" ht="15">
      <c r="A103" s="51" t="s">
        <v>167</v>
      </c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  <c r="Q103" s="43"/>
      <c r="R103" s="43"/>
      <c r="S103" s="111"/>
    </row>
    <row r="104" spans="1:19" ht="15">
      <c r="A104" s="52" t="s">
        <v>168</v>
      </c>
      <c r="B104" s="264">
        <v>2</v>
      </c>
      <c r="C104" s="43">
        <f>'Ком.прием'!C47</f>
        <v>0</v>
      </c>
      <c r="D104" s="111">
        <f>B104-C104</f>
        <v>2</v>
      </c>
      <c r="E104" s="264">
        <v>5</v>
      </c>
      <c r="F104" s="43">
        <f>'Ком.прием'!D47</f>
        <v>0</v>
      </c>
      <c r="G104" s="111">
        <f>E104-F104</f>
        <v>5</v>
      </c>
      <c r="H104" s="264">
        <v>5</v>
      </c>
      <c r="I104" s="43">
        <f>'Ком.прием'!E47</f>
        <v>0</v>
      </c>
      <c r="J104" s="111">
        <f>H104-I104</f>
        <v>5</v>
      </c>
      <c r="K104" s="264">
        <v>5</v>
      </c>
      <c r="L104" s="43">
        <f>'Ком.прием'!F47</f>
        <v>0</v>
      </c>
      <c r="M104" s="111">
        <f>K104-L104</f>
        <v>5</v>
      </c>
      <c r="N104" s="264">
        <v>5</v>
      </c>
      <c r="O104" s="43">
        <f>'Ком.прием'!H47</f>
        <v>0</v>
      </c>
      <c r="P104" s="111">
        <f>N104-O104</f>
        <v>5</v>
      </c>
      <c r="Q104" s="264">
        <v>1</v>
      </c>
      <c r="R104" s="43">
        <f>'Ком.прием'!K47</f>
        <v>0</v>
      </c>
      <c r="S104" s="111">
        <f>Q104-R104</f>
        <v>1</v>
      </c>
    </row>
    <row r="105" spans="1:19" ht="15">
      <c r="A105" s="52"/>
      <c r="B105" s="43"/>
      <c r="C105" s="43"/>
      <c r="D105" s="111"/>
      <c r="E105" s="43"/>
      <c r="F105" s="43"/>
      <c r="G105" s="111"/>
      <c r="H105" s="43"/>
      <c r="I105" s="43"/>
      <c r="J105" s="111"/>
      <c r="K105" s="43"/>
      <c r="L105" s="43"/>
      <c r="M105" s="111"/>
      <c r="N105" s="43"/>
      <c r="O105" s="43"/>
      <c r="P105" s="111"/>
      <c r="Q105" s="43"/>
      <c r="R105" s="43"/>
      <c r="S105" s="111"/>
    </row>
    <row r="106" spans="1:19" ht="15">
      <c r="A106" s="51" t="s">
        <v>166</v>
      </c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  <c r="Q106" s="43"/>
      <c r="R106" s="43"/>
      <c r="S106" s="111"/>
    </row>
    <row r="107" spans="1:19" ht="15">
      <c r="A107" s="52" t="s">
        <v>165</v>
      </c>
      <c r="B107" s="264">
        <v>5</v>
      </c>
      <c r="C107" s="43">
        <f>'Ком.прием'!C13</f>
        <v>9</v>
      </c>
      <c r="D107" s="111">
        <f>B107-C107</f>
        <v>-4</v>
      </c>
      <c r="E107" s="264">
        <v>15</v>
      </c>
      <c r="F107" s="43">
        <f>'Ком.прием'!D13</f>
        <v>0</v>
      </c>
      <c r="G107" s="111">
        <f>E107-F107</f>
        <v>15</v>
      </c>
      <c r="H107" s="264">
        <v>15</v>
      </c>
      <c r="I107" s="43">
        <f>'Ком.прием'!E13</f>
        <v>0</v>
      </c>
      <c r="J107" s="111">
        <f>H107-I107</f>
        <v>15</v>
      </c>
      <c r="K107" s="264">
        <v>10</v>
      </c>
      <c r="L107" s="43">
        <f>'Ком.прием'!F13</f>
        <v>0</v>
      </c>
      <c r="M107" s="111">
        <f>K107-L107</f>
        <v>10</v>
      </c>
      <c r="N107" s="43"/>
      <c r="O107" s="43"/>
      <c r="P107" s="111"/>
      <c r="Q107" s="43"/>
      <c r="R107" s="43"/>
      <c r="S107" s="111"/>
    </row>
    <row r="108" spans="1:19" ht="15">
      <c r="A108" s="52"/>
      <c r="B108" s="43"/>
      <c r="C108" s="43"/>
      <c r="D108" s="111"/>
      <c r="E108" s="43"/>
      <c r="F108" s="43"/>
      <c r="G108" s="111"/>
      <c r="H108" s="43"/>
      <c r="I108" s="43"/>
      <c r="J108" s="111"/>
      <c r="K108" s="43"/>
      <c r="L108" s="43"/>
      <c r="M108" s="111"/>
      <c r="N108" s="43"/>
      <c r="O108" s="43"/>
      <c r="P108" s="111"/>
      <c r="Q108" s="43"/>
      <c r="R108" s="43"/>
      <c r="S108" s="111"/>
    </row>
    <row r="109" spans="1:19" s="3" customFormat="1" ht="15" hidden="1">
      <c r="A109" s="40" t="s">
        <v>17</v>
      </c>
      <c r="B109" s="167">
        <f>SUM(B6:B44,B47:B54,B56:B65,B82,B88,B91:B108)</f>
        <v>410</v>
      </c>
      <c r="C109" s="168">
        <f>SUM(C6:C44,C47:C54,C56:C65,C82,C88,C91:C108)</f>
        <v>548</v>
      </c>
      <c r="D109" s="169"/>
      <c r="E109" s="167">
        <f>SUM(E6:E44,E47:E54,E56:E65,E82,E88,E91:E108)</f>
        <v>441</v>
      </c>
      <c r="F109" s="168">
        <f>SUM(F6:F44,F47:F54,F56:F65,F82,F88,F91:F108)</f>
        <v>545</v>
      </c>
      <c r="G109" s="169"/>
      <c r="H109" s="167">
        <f>SUM(H6:H44,H47:H54,H56:H65,H82,H88,H91:H108)</f>
        <v>486</v>
      </c>
      <c r="I109" s="168">
        <f>SUM(I6:I44,I47:I54,I56:I65,I82,I88,I91:I108)</f>
        <v>471</v>
      </c>
      <c r="J109" s="169"/>
      <c r="K109" s="167">
        <f>SUM(K6:K44,K47:K54,K56:K65,K82,K88,K91:K108)</f>
        <v>585</v>
      </c>
      <c r="L109" s="168">
        <f>SUM(L6:L44,L47:L54,L56:L65,L82,L88,L91:L108)</f>
        <v>322</v>
      </c>
      <c r="M109" s="169"/>
      <c r="N109" s="167">
        <f>SUM(N6:N44,N47:N54,N56:N65,N82,N88,N91:N108)</f>
        <v>125</v>
      </c>
      <c r="O109" s="168">
        <f>SUM(O6:O44,O47:O54,O56:O65,O82,O88,O91:O108)</f>
        <v>149</v>
      </c>
      <c r="P109" s="169"/>
      <c r="Q109" s="167">
        <f>SUM(Q6:Q44,Q47:Q54,Q56:Q65,Q82,Q88,Q91:Q108)</f>
        <v>1</v>
      </c>
      <c r="R109" s="168">
        <f>SUM(R6:R44,R47:R54,R56:R65,R82,R88,R91:R108)</f>
        <v>0</v>
      </c>
      <c r="S109" s="169"/>
    </row>
    <row r="110" spans="1:19" s="3" customFormat="1" ht="15">
      <c r="A110" s="170" t="s">
        <v>26</v>
      </c>
      <c r="B110" s="320">
        <f>SUM(B6:B32,B38,B41,B44,B47,B48,B51,B54,B55,B59,B62,B65,B71,B72,B82,B88,B91,B94:B107,B58)</f>
        <v>493</v>
      </c>
      <c r="C110" s="235">
        <f aca="true" t="shared" si="5" ref="C110:S110">SUM(C6:C32,C38,C41,C44,C47,C48,C51,C54,C55,C59,C62,C65,C71,C72,C82,C88,C91,C94:C107,C58)</f>
        <v>601</v>
      </c>
      <c r="D110" s="252">
        <f t="shared" si="5"/>
        <v>-108</v>
      </c>
      <c r="E110" s="320">
        <f t="shared" si="5"/>
        <v>515</v>
      </c>
      <c r="F110" s="235">
        <f t="shared" si="5"/>
        <v>583</v>
      </c>
      <c r="G110" s="252">
        <f t="shared" si="5"/>
        <v>-68</v>
      </c>
      <c r="H110" s="320">
        <f t="shared" si="5"/>
        <v>586</v>
      </c>
      <c r="I110" s="235">
        <f t="shared" si="5"/>
        <v>521</v>
      </c>
      <c r="J110" s="252">
        <f t="shared" si="5"/>
        <v>65</v>
      </c>
      <c r="K110" s="320">
        <f t="shared" si="5"/>
        <v>735</v>
      </c>
      <c r="L110" s="235">
        <f t="shared" si="5"/>
        <v>367</v>
      </c>
      <c r="M110" s="252">
        <f t="shared" si="5"/>
        <v>368</v>
      </c>
      <c r="N110" s="320">
        <f t="shared" si="5"/>
        <v>190</v>
      </c>
      <c r="O110" s="235">
        <f t="shared" si="5"/>
        <v>210</v>
      </c>
      <c r="P110" s="252">
        <f t="shared" si="5"/>
        <v>-20</v>
      </c>
      <c r="Q110" s="320">
        <f t="shared" si="5"/>
        <v>1</v>
      </c>
      <c r="R110" s="235">
        <f t="shared" si="5"/>
        <v>0</v>
      </c>
      <c r="S110" s="252">
        <f t="shared" si="5"/>
        <v>1</v>
      </c>
    </row>
    <row r="111" spans="1:19" s="3" customFormat="1" ht="15" hidden="1">
      <c r="A111" s="41" t="s">
        <v>31</v>
      </c>
      <c r="B111" s="54"/>
      <c r="C111" s="50"/>
      <c r="D111" s="112"/>
      <c r="E111" s="50"/>
      <c r="F111" s="50"/>
      <c r="G111" s="112"/>
      <c r="H111" s="50"/>
      <c r="I111" s="50"/>
      <c r="J111" s="49"/>
      <c r="K111" s="50"/>
      <c r="L111" s="50"/>
      <c r="M111" s="112"/>
      <c r="N111" s="50"/>
      <c r="O111" s="50"/>
      <c r="P111" s="50"/>
      <c r="Q111" s="50"/>
      <c r="R111" s="50"/>
      <c r="S111" s="50"/>
    </row>
    <row r="112" spans="1:19" s="3" customFormat="1" ht="15" hidden="1">
      <c r="A112" s="401" t="s">
        <v>30</v>
      </c>
      <c r="B112" s="401"/>
      <c r="C112" s="401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  <c r="Q112" s="50"/>
      <c r="R112" s="50"/>
      <c r="S112" s="50"/>
    </row>
    <row r="113" spans="1:19" s="3" customFormat="1" ht="52.5" customHeight="1" hidden="1">
      <c r="A113" s="400" t="s">
        <v>123</v>
      </c>
      <c r="B113" s="400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112"/>
      <c r="N113" s="50"/>
      <c r="O113" s="50"/>
      <c r="P113" s="50"/>
      <c r="Q113" s="50"/>
      <c r="R113" s="50"/>
      <c r="S113" s="50"/>
    </row>
    <row r="114" spans="1:19" s="3" customFormat="1" ht="45" hidden="1">
      <c r="A114" s="38" t="s">
        <v>121</v>
      </c>
      <c r="B114" s="54"/>
      <c r="C114" s="50"/>
      <c r="D114" s="112"/>
      <c r="E114" s="50"/>
      <c r="F114" s="50"/>
      <c r="G114" s="112"/>
      <c r="H114" s="50"/>
      <c r="I114" s="50"/>
      <c r="J114" s="49"/>
      <c r="K114" s="50"/>
      <c r="L114" s="50"/>
      <c r="M114" s="112"/>
      <c r="N114" s="50"/>
      <c r="O114" s="50"/>
      <c r="P114" s="50"/>
      <c r="Q114" s="50"/>
      <c r="R114" s="50"/>
      <c r="S114" s="50"/>
    </row>
    <row r="115" spans="1:19" s="3" customFormat="1" ht="15" hidden="1">
      <c r="A115" s="38"/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  <c r="Q115" s="50"/>
      <c r="R115" s="50"/>
      <c r="S115" s="50"/>
    </row>
    <row r="116" spans="1:19" s="3" customFormat="1" ht="60" hidden="1">
      <c r="A116" s="38" t="s">
        <v>122</v>
      </c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  <c r="Q116" s="50"/>
      <c r="R116" s="50"/>
      <c r="S116" s="50"/>
    </row>
    <row r="117" spans="1:19" s="3" customFormat="1" ht="15" hidden="1">
      <c r="A117" s="38"/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  <c r="Q117" s="50"/>
      <c r="R117" s="50"/>
      <c r="S117" s="50"/>
    </row>
    <row r="118" spans="1:19" s="3" customFormat="1" ht="30" hidden="1">
      <c r="A118" s="38" t="s">
        <v>130</v>
      </c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  <c r="Q118" s="50"/>
      <c r="R118" s="50"/>
      <c r="S118" s="50"/>
    </row>
    <row r="119" spans="1:19" s="3" customFormat="1" ht="15">
      <c r="A119" s="38"/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  <c r="Q119" s="50"/>
      <c r="R119" s="50"/>
      <c r="S119" s="50"/>
    </row>
    <row r="120" spans="1:19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  <c r="Q120" s="50"/>
      <c r="R120" s="50"/>
      <c r="S120" s="50"/>
    </row>
    <row r="121" spans="1:19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  <c r="Q121" s="50"/>
      <c r="R121" s="50"/>
      <c r="S121" s="50"/>
    </row>
    <row r="122" spans="1:19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  <c r="Q122" s="50"/>
      <c r="R122" s="50"/>
      <c r="S122" s="50"/>
    </row>
    <row r="123" spans="1:19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  <c r="Q123" s="50"/>
      <c r="R123" s="50"/>
      <c r="S123" s="50"/>
    </row>
    <row r="124" spans="1:19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  <c r="Q124" s="50"/>
      <c r="R124" s="50"/>
      <c r="S124" s="50"/>
    </row>
    <row r="125" spans="1:19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  <c r="Q125" s="50"/>
      <c r="R125" s="50"/>
      <c r="S125" s="50"/>
    </row>
    <row r="126" spans="1:19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  <c r="Q126" s="50"/>
      <c r="R126" s="50"/>
      <c r="S126" s="50"/>
    </row>
    <row r="127" spans="1:19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  <c r="Q127" s="50"/>
      <c r="R127" s="50"/>
      <c r="S127" s="50"/>
    </row>
    <row r="128" spans="1:19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  <c r="Q128" s="50"/>
      <c r="R128" s="50"/>
      <c r="S128" s="50"/>
    </row>
    <row r="129" spans="1:19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  <c r="Q129" s="50"/>
      <c r="R129" s="50"/>
      <c r="S129" s="50"/>
    </row>
    <row r="130" spans="1:19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  <c r="Q130" s="50"/>
      <c r="R130" s="50"/>
      <c r="S130" s="50"/>
    </row>
    <row r="131" spans="1:19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  <c r="Q131" s="50"/>
      <c r="R131" s="50"/>
      <c r="S131" s="50"/>
    </row>
    <row r="132" spans="1:19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  <c r="Q132" s="50"/>
      <c r="R132" s="50"/>
      <c r="S132" s="50"/>
    </row>
    <row r="133" spans="1:19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  <c r="Q133" s="50"/>
      <c r="R133" s="50"/>
      <c r="S133" s="50"/>
    </row>
    <row r="134" spans="1:19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  <c r="Q134" s="50"/>
      <c r="R134" s="50"/>
      <c r="S134" s="50"/>
    </row>
    <row r="135" spans="1:19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  <c r="Q135" s="50"/>
      <c r="R135" s="50"/>
      <c r="S135" s="50"/>
    </row>
    <row r="136" spans="1:19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  <c r="Q136" s="50"/>
      <c r="R136" s="50"/>
      <c r="S136" s="50"/>
    </row>
    <row r="137" spans="1:19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  <c r="Q137" s="50"/>
      <c r="R137" s="50"/>
      <c r="S137" s="50"/>
    </row>
    <row r="138" spans="1:19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  <c r="Q138" s="50"/>
      <c r="R138" s="50"/>
      <c r="S138" s="50"/>
    </row>
    <row r="139" spans="1:19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  <c r="Q139" s="50"/>
      <c r="R139" s="50"/>
      <c r="S139" s="50"/>
    </row>
    <row r="140" spans="1:19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  <c r="Q140" s="50"/>
      <c r="R140" s="50"/>
      <c r="S140" s="50"/>
    </row>
    <row r="141" spans="1:19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  <c r="Q141" s="50"/>
      <c r="R141" s="50"/>
      <c r="S141" s="50"/>
    </row>
    <row r="142" spans="1:19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  <c r="Q142" s="50"/>
      <c r="R142" s="50"/>
      <c r="S142" s="50"/>
    </row>
    <row r="143" spans="1:19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  <c r="Q143" s="50"/>
      <c r="R143" s="50"/>
      <c r="S143" s="50"/>
    </row>
    <row r="144" spans="1:19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  <c r="Q144" s="50"/>
      <c r="R144" s="50"/>
      <c r="S144" s="50"/>
    </row>
    <row r="145" spans="1:19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  <c r="Q145" s="50"/>
      <c r="R145" s="50"/>
      <c r="S145" s="50"/>
    </row>
    <row r="146" spans="1:19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  <c r="Q146" s="50"/>
      <c r="R146" s="50"/>
      <c r="S146" s="50"/>
    </row>
    <row r="147" spans="1:19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  <c r="Q147" s="50"/>
      <c r="R147" s="50"/>
      <c r="S147" s="50"/>
    </row>
    <row r="148" spans="1:19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  <c r="Q148" s="50"/>
      <c r="R148" s="50"/>
      <c r="S148" s="50"/>
    </row>
    <row r="149" spans="1:19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  <c r="Q149" s="50"/>
      <c r="R149" s="50"/>
      <c r="S149" s="50"/>
    </row>
    <row r="150" spans="1:19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  <c r="Q150" s="50"/>
      <c r="R150" s="50"/>
      <c r="S150" s="50"/>
    </row>
    <row r="151" spans="1:19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  <c r="Q151" s="50"/>
      <c r="R151" s="50"/>
      <c r="S151" s="50"/>
    </row>
    <row r="152" spans="1:19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  <c r="Q152" s="50"/>
      <c r="R152" s="50"/>
      <c r="S152" s="50"/>
    </row>
    <row r="153" spans="1:19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  <c r="Q153" s="50"/>
      <c r="R153" s="50"/>
      <c r="S153" s="50"/>
    </row>
    <row r="154" spans="1:19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  <c r="Q154" s="50"/>
      <c r="R154" s="50"/>
      <c r="S154" s="50"/>
    </row>
    <row r="155" spans="1:19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  <c r="Q155" s="50"/>
      <c r="R155" s="50"/>
      <c r="S155" s="50"/>
    </row>
    <row r="156" spans="1:19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  <c r="Q156" s="50"/>
      <c r="R156" s="50"/>
      <c r="S156" s="50"/>
    </row>
    <row r="157" spans="1:19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  <c r="Q157" s="50"/>
      <c r="R157" s="50"/>
      <c r="S157" s="50"/>
    </row>
    <row r="158" spans="1:19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  <c r="Q158" s="50"/>
      <c r="R158" s="50"/>
      <c r="S158" s="50"/>
    </row>
    <row r="159" spans="1:19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  <c r="Q159" s="50"/>
      <c r="R159" s="50"/>
      <c r="S159" s="50"/>
    </row>
    <row r="160" spans="1:19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  <c r="Q160" s="50"/>
      <c r="R160" s="50"/>
      <c r="S160" s="50"/>
    </row>
    <row r="161" spans="1:19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  <c r="Q161" s="50"/>
      <c r="R161" s="50"/>
      <c r="S161" s="50"/>
    </row>
    <row r="162" spans="1:19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  <c r="Q162" s="50"/>
      <c r="R162" s="50"/>
      <c r="S162" s="50"/>
    </row>
    <row r="163" spans="1:19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  <c r="Q163" s="50"/>
      <c r="R163" s="50"/>
      <c r="S163" s="50"/>
    </row>
    <row r="164" spans="1:19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  <c r="Q164" s="50"/>
      <c r="R164" s="50"/>
      <c r="S164" s="50"/>
    </row>
    <row r="165" spans="1:19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  <c r="Q165" s="50"/>
      <c r="R165" s="50"/>
      <c r="S165" s="50"/>
    </row>
    <row r="166" spans="1:19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  <c r="Q166" s="50"/>
      <c r="R166" s="50"/>
      <c r="S166" s="50"/>
    </row>
    <row r="167" spans="1:19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  <c r="Q167" s="50"/>
      <c r="R167" s="50"/>
      <c r="S167" s="50"/>
    </row>
    <row r="168" spans="1:19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  <c r="Q168" s="50"/>
      <c r="R168" s="50"/>
      <c r="S168" s="50"/>
    </row>
    <row r="169" spans="1:19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  <c r="Q169" s="50"/>
      <c r="R169" s="50"/>
      <c r="S169" s="50"/>
    </row>
    <row r="170" spans="1:19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  <c r="Q170" s="50"/>
      <c r="R170" s="50"/>
      <c r="S170" s="50"/>
    </row>
    <row r="171" spans="1:19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  <c r="Q171" s="50"/>
      <c r="R171" s="50"/>
      <c r="S171" s="50"/>
    </row>
    <row r="172" spans="1:19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  <c r="Q172" s="50"/>
      <c r="R172" s="50"/>
      <c r="S172" s="50"/>
    </row>
    <row r="173" spans="1:19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  <c r="Q173" s="50"/>
      <c r="R173" s="50"/>
      <c r="S173" s="50"/>
    </row>
    <row r="174" spans="1:19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  <c r="Q174" s="50"/>
      <c r="R174" s="50"/>
      <c r="S174" s="50"/>
    </row>
    <row r="175" spans="1:19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  <c r="Q175" s="50"/>
      <c r="R175" s="50"/>
      <c r="S175" s="50"/>
    </row>
    <row r="176" spans="1:19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  <c r="Q176" s="50"/>
      <c r="R176" s="50"/>
      <c r="S176" s="50"/>
    </row>
    <row r="177" spans="1:19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  <c r="Q177" s="50"/>
      <c r="R177" s="50"/>
      <c r="S177" s="50"/>
    </row>
    <row r="178" spans="1:19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  <c r="Q178" s="50"/>
      <c r="R178" s="50"/>
      <c r="S178" s="50"/>
    </row>
    <row r="179" spans="1:19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  <c r="Q179" s="50"/>
      <c r="R179" s="50"/>
      <c r="S179" s="50"/>
    </row>
    <row r="180" spans="1:19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  <c r="Q180" s="50"/>
      <c r="R180" s="50"/>
      <c r="S180" s="50"/>
    </row>
    <row r="181" spans="1:19" s="3" customFormat="1" ht="15">
      <c r="A181" s="38"/>
      <c r="B181" s="54"/>
      <c r="C181" s="50"/>
      <c r="D181" s="112"/>
      <c r="E181" s="50"/>
      <c r="F181" s="50"/>
      <c r="G181" s="112"/>
      <c r="H181" s="50"/>
      <c r="I181" s="50"/>
      <c r="J181" s="49"/>
      <c r="K181" s="50"/>
      <c r="L181" s="50"/>
      <c r="M181" s="112"/>
      <c r="N181" s="50"/>
      <c r="O181" s="50"/>
      <c r="P181" s="50"/>
      <c r="Q181" s="50"/>
      <c r="R181" s="50"/>
      <c r="S181" s="50"/>
    </row>
    <row r="182" spans="1:19" s="3" customFormat="1" ht="15">
      <c r="A182" s="38"/>
      <c r="B182" s="54"/>
      <c r="C182" s="50"/>
      <c r="D182" s="112"/>
      <c r="E182" s="50"/>
      <c r="F182" s="50"/>
      <c r="G182" s="112"/>
      <c r="H182" s="50"/>
      <c r="I182" s="50"/>
      <c r="J182" s="49"/>
      <c r="K182" s="50"/>
      <c r="L182" s="50"/>
      <c r="M182" s="112"/>
      <c r="N182" s="50"/>
      <c r="O182" s="50"/>
      <c r="P182" s="50"/>
      <c r="Q182" s="50"/>
      <c r="R182" s="50"/>
      <c r="S182" s="50"/>
    </row>
  </sheetData>
  <sheetProtection/>
  <mergeCells count="60">
    <mergeCell ref="Q84:R84"/>
    <mergeCell ref="S84:S86"/>
    <mergeCell ref="Q85:R85"/>
    <mergeCell ref="A1:S1"/>
    <mergeCell ref="Q2:R2"/>
    <mergeCell ref="S2:S4"/>
    <mergeCell ref="Q3:R3"/>
    <mergeCell ref="Q34:R34"/>
    <mergeCell ref="S34:S36"/>
    <mergeCell ref="Q35:R35"/>
    <mergeCell ref="A2:A4"/>
    <mergeCell ref="B2:C2"/>
    <mergeCell ref="D2:D4"/>
    <mergeCell ref="E2:F2"/>
    <mergeCell ref="G2:G4"/>
    <mergeCell ref="H2:I2"/>
    <mergeCell ref="J2:J4"/>
    <mergeCell ref="K2:L2"/>
    <mergeCell ref="M2:M4"/>
    <mergeCell ref="N2:O2"/>
    <mergeCell ref="P2:P4"/>
    <mergeCell ref="B3:C3"/>
    <mergeCell ref="E3:F3"/>
    <mergeCell ref="H3:I3"/>
    <mergeCell ref="K3:L3"/>
    <mergeCell ref="N3:O3"/>
    <mergeCell ref="A34:A36"/>
    <mergeCell ref="B34:C34"/>
    <mergeCell ref="D34:D36"/>
    <mergeCell ref="E34:F34"/>
    <mergeCell ref="G34:G36"/>
    <mergeCell ref="H34:I34"/>
    <mergeCell ref="J34:J36"/>
    <mergeCell ref="K34:L34"/>
    <mergeCell ref="M34:M36"/>
    <mergeCell ref="N34:O34"/>
    <mergeCell ref="P34:P36"/>
    <mergeCell ref="B35:C35"/>
    <mergeCell ref="E35:F35"/>
    <mergeCell ref="H35:I35"/>
    <mergeCell ref="K35:L35"/>
    <mergeCell ref="N35:O35"/>
    <mergeCell ref="P84:P86"/>
    <mergeCell ref="B85:C85"/>
    <mergeCell ref="E85:F85"/>
    <mergeCell ref="H85:I85"/>
    <mergeCell ref="K85:L85"/>
    <mergeCell ref="N85:O85"/>
    <mergeCell ref="B84:C84"/>
    <mergeCell ref="D84:D86"/>
    <mergeCell ref="E84:F84"/>
    <mergeCell ref="G84:G86"/>
    <mergeCell ref="A112:C112"/>
    <mergeCell ref="A113:L113"/>
    <mergeCell ref="J84:J86"/>
    <mergeCell ref="K84:L84"/>
    <mergeCell ref="M84:M86"/>
    <mergeCell ref="N84:O84"/>
    <mergeCell ref="A84:A86"/>
    <mergeCell ref="H84:I84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9" scale="65" r:id="rId1"/>
  <rowBreaks count="2" manualBreakCount="2">
    <brk id="33" max="15" man="1"/>
    <brk id="8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Normal="115" zoomScaleSheetLayoutView="100" zoomScalePageLayoutView="0" workbookViewId="0" topLeftCell="A40">
      <selection activeCell="H58" sqref="H58"/>
    </sheetView>
  </sheetViews>
  <sheetFormatPr defaultColWidth="9.00390625" defaultRowHeight="12.75"/>
  <cols>
    <col min="1" max="1" width="19.50390625" style="1" customWidth="1"/>
    <col min="2" max="2" width="59.50390625" style="2" customWidth="1"/>
    <col min="3" max="3" width="5.125" style="33" customWidth="1"/>
    <col min="4" max="5" width="5.50390625" style="22" customWidth="1"/>
    <col min="6" max="8" width="5.375" style="22" customWidth="1"/>
    <col min="9" max="9" width="7.875" style="0" customWidth="1"/>
    <col min="10" max="10" width="9.125" style="0" customWidth="1"/>
    <col min="11" max="11" width="6.375" style="160" customWidth="1"/>
    <col min="12" max="12" width="8.50390625" style="160" customWidth="1"/>
    <col min="13" max="13" width="7.00390625" style="160" customWidth="1"/>
    <col min="14" max="14" width="7.375" style="160" customWidth="1"/>
    <col min="15" max="15" width="7.50390625" style="0" customWidth="1"/>
  </cols>
  <sheetData>
    <row r="1" spans="1:14" ht="24" customHeight="1" thickBot="1">
      <c r="A1" s="424" t="s">
        <v>312</v>
      </c>
      <c r="B1" s="425"/>
      <c r="C1" s="425"/>
      <c r="D1" s="425"/>
      <c r="E1" s="425"/>
      <c r="F1" s="425"/>
      <c r="G1" s="425"/>
      <c r="H1" s="425"/>
      <c r="I1" s="425"/>
      <c r="J1" s="425"/>
      <c r="K1" s="416" t="s">
        <v>270</v>
      </c>
      <c r="L1" s="416"/>
      <c r="M1" s="417"/>
      <c r="N1" s="417"/>
    </row>
    <row r="2" spans="1:16" ht="12.75" customHeight="1">
      <c r="A2" s="426" t="s">
        <v>28</v>
      </c>
      <c r="B2" s="427"/>
      <c r="C2" s="443" t="s">
        <v>16</v>
      </c>
      <c r="D2" s="443"/>
      <c r="E2" s="443"/>
      <c r="F2" s="443"/>
      <c r="G2" s="444"/>
      <c r="H2" s="444"/>
      <c r="I2" s="422" t="s">
        <v>1</v>
      </c>
      <c r="J2" s="436" t="s">
        <v>2</v>
      </c>
      <c r="K2" s="162" t="s">
        <v>27</v>
      </c>
      <c r="L2" s="161" t="s">
        <v>131</v>
      </c>
      <c r="M2" s="158" t="s">
        <v>23</v>
      </c>
      <c r="N2" s="158" t="s">
        <v>26</v>
      </c>
      <c r="P2" s="295" t="s">
        <v>250</v>
      </c>
    </row>
    <row r="3" spans="1:14" ht="13.5" thickBot="1">
      <c r="A3" s="428"/>
      <c r="B3" s="429"/>
      <c r="C3" s="118">
        <v>1</v>
      </c>
      <c r="D3" s="120">
        <v>2</v>
      </c>
      <c r="E3" s="120">
        <v>3</v>
      </c>
      <c r="F3" s="120">
        <v>4</v>
      </c>
      <c r="G3" s="240">
        <v>5</v>
      </c>
      <c r="H3" s="240">
        <v>6</v>
      </c>
      <c r="I3" s="423"/>
      <c r="J3" s="437"/>
      <c r="K3" s="162"/>
      <c r="L3" s="162"/>
      <c r="M3" s="173"/>
      <c r="N3" s="158"/>
    </row>
    <row r="4" spans="1:16" ht="26.25" thickBot="1">
      <c r="A4" s="79" t="s">
        <v>3</v>
      </c>
      <c r="B4" s="80" t="s">
        <v>103</v>
      </c>
      <c r="C4" s="81">
        <v>24</v>
      </c>
      <c r="D4" s="81">
        <v>17</v>
      </c>
      <c r="E4" s="81">
        <v>17</v>
      </c>
      <c r="F4" s="81">
        <v>15</v>
      </c>
      <c r="G4" s="81"/>
      <c r="H4" s="81"/>
      <c r="I4" s="82">
        <f>SUM(C4:H4)</f>
        <v>73</v>
      </c>
      <c r="J4" s="223">
        <f>SUM(I4:I4)</f>
        <v>73</v>
      </c>
      <c r="K4" s="126">
        <v>20</v>
      </c>
      <c r="L4" s="162"/>
      <c r="M4" s="175">
        <v>4</v>
      </c>
      <c r="N4" s="159">
        <f>SUM(K4:M4)</f>
        <v>24</v>
      </c>
      <c r="P4" s="81">
        <v>2</v>
      </c>
    </row>
    <row r="5" spans="1:16" ht="25.5">
      <c r="A5" s="430" t="s">
        <v>4</v>
      </c>
      <c r="B5" s="63" t="s">
        <v>104</v>
      </c>
      <c r="C5" s="64">
        <v>17</v>
      </c>
      <c r="D5" s="64">
        <v>15</v>
      </c>
      <c r="E5" s="64">
        <v>10</v>
      </c>
      <c r="F5" s="64">
        <v>11</v>
      </c>
      <c r="G5" s="64"/>
      <c r="H5" s="64"/>
      <c r="I5" s="65">
        <f aca="true" t="shared" si="0" ref="I5:I51">SUM(C5:H5)</f>
        <v>53</v>
      </c>
      <c r="J5" s="448">
        <f>SUM(I5:I7)</f>
        <v>153</v>
      </c>
      <c r="K5" s="127">
        <v>15</v>
      </c>
      <c r="L5" s="162"/>
      <c r="M5" s="174">
        <v>3</v>
      </c>
      <c r="N5" s="159">
        <f>SUM(K5:M5)</f>
        <v>18</v>
      </c>
      <c r="P5" s="64">
        <v>2</v>
      </c>
    </row>
    <row r="6" spans="1:16" ht="31.5" customHeight="1">
      <c r="A6" s="431"/>
      <c r="B6" s="323" t="s">
        <v>281</v>
      </c>
      <c r="C6" s="141">
        <v>2</v>
      </c>
      <c r="D6" s="141">
        <v>12</v>
      </c>
      <c r="E6" s="141">
        <v>13</v>
      </c>
      <c r="F6" s="141">
        <v>4</v>
      </c>
      <c r="G6" s="141">
        <v>5</v>
      </c>
      <c r="H6" s="141"/>
      <c r="I6" s="142">
        <f t="shared" si="0"/>
        <v>36</v>
      </c>
      <c r="J6" s="439"/>
      <c r="K6" s="127"/>
      <c r="L6" s="162"/>
      <c r="M6" s="174"/>
      <c r="N6" s="159">
        <f>SUM(K6:M6)</f>
        <v>0</v>
      </c>
      <c r="O6" s="24"/>
      <c r="P6" s="141">
        <v>1</v>
      </c>
    </row>
    <row r="7" spans="1:16" ht="29.25" customHeight="1" thickBot="1">
      <c r="A7" s="432"/>
      <c r="B7" s="237" t="s">
        <v>282</v>
      </c>
      <c r="C7" s="139">
        <v>20</v>
      </c>
      <c r="D7" s="139">
        <v>13</v>
      </c>
      <c r="E7" s="139">
        <v>12</v>
      </c>
      <c r="F7" s="139">
        <v>10</v>
      </c>
      <c r="G7" s="139">
        <v>9</v>
      </c>
      <c r="H7" s="139"/>
      <c r="I7" s="148">
        <f>SUM(C7:H7)</f>
        <v>64</v>
      </c>
      <c r="J7" s="449"/>
      <c r="K7" s="127">
        <v>20</v>
      </c>
      <c r="L7" s="162"/>
      <c r="M7" s="174">
        <v>8</v>
      </c>
      <c r="N7" s="159">
        <f>SUM(K7:M7)</f>
        <v>28</v>
      </c>
      <c r="P7" s="139">
        <v>3</v>
      </c>
    </row>
    <row r="8" spans="1:16" ht="14.25" customHeight="1">
      <c r="A8" s="420" t="s">
        <v>5</v>
      </c>
      <c r="B8" s="63" t="s">
        <v>55</v>
      </c>
      <c r="C8" s="64">
        <v>23</v>
      </c>
      <c r="D8" s="64">
        <v>19</v>
      </c>
      <c r="E8" s="64">
        <v>33</v>
      </c>
      <c r="F8" s="64">
        <v>17</v>
      </c>
      <c r="G8" s="64"/>
      <c r="H8" s="64"/>
      <c r="I8" s="65">
        <f t="shared" si="0"/>
        <v>92</v>
      </c>
      <c r="J8" s="433">
        <f>SUM(I8:I9)</f>
        <v>124</v>
      </c>
      <c r="K8" s="127">
        <v>15</v>
      </c>
      <c r="L8" s="162"/>
      <c r="M8" s="174">
        <v>8</v>
      </c>
      <c r="N8" s="159">
        <f aca="true" t="shared" si="1" ref="N8:N42">SUM(K8:M8)</f>
        <v>23</v>
      </c>
      <c r="P8" s="64">
        <v>2</v>
      </c>
    </row>
    <row r="9" spans="1:16" ht="14.25" customHeight="1" thickBot="1">
      <c r="A9" s="421"/>
      <c r="B9" s="67" t="s">
        <v>206</v>
      </c>
      <c r="C9" s="68">
        <v>13</v>
      </c>
      <c r="D9" s="68">
        <v>12</v>
      </c>
      <c r="E9" s="68"/>
      <c r="F9" s="68">
        <v>7</v>
      </c>
      <c r="G9" s="68"/>
      <c r="H9" s="68"/>
      <c r="I9" s="69">
        <f>SUM(C9:H9)</f>
        <v>32</v>
      </c>
      <c r="J9" s="435"/>
      <c r="K9" s="127">
        <v>5</v>
      </c>
      <c r="L9" s="162"/>
      <c r="M9" s="174">
        <v>9</v>
      </c>
      <c r="N9" s="159">
        <f t="shared" si="1"/>
        <v>14</v>
      </c>
      <c r="P9" s="68"/>
    </row>
    <row r="10" spans="1:16" s="1" customFormat="1" ht="12.75">
      <c r="A10" s="430" t="s">
        <v>6</v>
      </c>
      <c r="B10" s="63" t="s">
        <v>223</v>
      </c>
      <c r="C10" s="64">
        <v>22</v>
      </c>
      <c r="D10" s="64">
        <v>18</v>
      </c>
      <c r="E10" s="64">
        <v>20</v>
      </c>
      <c r="F10" s="64">
        <v>23</v>
      </c>
      <c r="G10" s="64"/>
      <c r="H10" s="64"/>
      <c r="I10" s="65">
        <f t="shared" si="0"/>
        <v>83</v>
      </c>
      <c r="J10" s="450">
        <f>SUM(I10:I13)</f>
        <v>309</v>
      </c>
      <c r="K10" s="127">
        <v>19</v>
      </c>
      <c r="L10" s="163"/>
      <c r="M10" s="174">
        <v>2</v>
      </c>
      <c r="N10" s="159">
        <f t="shared" si="1"/>
        <v>21</v>
      </c>
      <c r="O10" s="23"/>
      <c r="P10" s="64"/>
    </row>
    <row r="11" spans="1:16" s="1" customFormat="1" ht="12.75">
      <c r="A11" s="431"/>
      <c r="B11" s="72" t="s">
        <v>75</v>
      </c>
      <c r="C11" s="73">
        <v>22</v>
      </c>
      <c r="D11" s="73">
        <v>26</v>
      </c>
      <c r="E11" s="73">
        <v>29</v>
      </c>
      <c r="F11" s="73">
        <v>22</v>
      </c>
      <c r="G11" s="73"/>
      <c r="H11" s="73"/>
      <c r="I11" s="27">
        <f>SUM(C11:H11)</f>
        <v>99</v>
      </c>
      <c r="J11" s="451"/>
      <c r="K11" s="127">
        <v>21</v>
      </c>
      <c r="L11" s="162"/>
      <c r="M11" s="174"/>
      <c r="N11" s="159">
        <f>SUM(K11:M11)</f>
        <v>21</v>
      </c>
      <c r="O11" s="23"/>
      <c r="P11" s="73">
        <v>1</v>
      </c>
    </row>
    <row r="12" spans="1:16" s="1" customFormat="1" ht="25.5">
      <c r="A12" s="431"/>
      <c r="B12" s="238" t="s">
        <v>283</v>
      </c>
      <c r="C12" s="141">
        <v>25</v>
      </c>
      <c r="D12" s="141">
        <v>25</v>
      </c>
      <c r="E12" s="141">
        <v>24</v>
      </c>
      <c r="F12" s="141">
        <v>19</v>
      </c>
      <c r="G12" s="141">
        <v>16</v>
      </c>
      <c r="H12" s="141"/>
      <c r="I12" s="142">
        <f>SUM(C12:H12)</f>
        <v>109</v>
      </c>
      <c r="J12" s="451"/>
      <c r="K12" s="127">
        <v>25</v>
      </c>
      <c r="L12" s="163"/>
      <c r="M12" s="174"/>
      <c r="N12" s="159">
        <f t="shared" si="1"/>
        <v>25</v>
      </c>
      <c r="O12" s="23"/>
      <c r="P12" s="141"/>
    </row>
    <row r="13" spans="1:16" s="1" customFormat="1" ht="13.5" thickBot="1">
      <c r="A13" s="432"/>
      <c r="B13" s="99" t="s">
        <v>165</v>
      </c>
      <c r="C13" s="95">
        <v>18</v>
      </c>
      <c r="D13" s="95"/>
      <c r="E13" s="95"/>
      <c r="F13" s="95"/>
      <c r="G13" s="95"/>
      <c r="H13" s="95"/>
      <c r="I13" s="69">
        <f>SUM(C13:H13)</f>
        <v>18</v>
      </c>
      <c r="J13" s="452"/>
      <c r="K13" s="127">
        <v>10</v>
      </c>
      <c r="L13" s="163"/>
      <c r="M13" s="174">
        <v>9</v>
      </c>
      <c r="N13" s="159">
        <f t="shared" si="1"/>
        <v>19</v>
      </c>
      <c r="O13" s="23"/>
      <c r="P13" s="95"/>
    </row>
    <row r="14" spans="1:16" ht="12.75">
      <c r="A14" s="430" t="s">
        <v>7</v>
      </c>
      <c r="B14" s="63" t="s">
        <v>58</v>
      </c>
      <c r="C14" s="64">
        <v>205</v>
      </c>
      <c r="D14" s="64">
        <v>198</v>
      </c>
      <c r="E14" s="64">
        <v>155</v>
      </c>
      <c r="F14" s="64">
        <v>128</v>
      </c>
      <c r="G14" s="64"/>
      <c r="H14" s="64"/>
      <c r="I14" s="65">
        <f t="shared" si="0"/>
        <v>686</v>
      </c>
      <c r="J14" s="448">
        <f>SUM(I14:I15)</f>
        <v>893</v>
      </c>
      <c r="K14" s="127">
        <v>5</v>
      </c>
      <c r="L14" s="326">
        <v>1</v>
      </c>
      <c r="M14" s="174">
        <v>153</v>
      </c>
      <c r="N14" s="159">
        <f t="shared" si="1"/>
        <v>159</v>
      </c>
      <c r="O14" s="24"/>
      <c r="P14" s="64">
        <v>5</v>
      </c>
    </row>
    <row r="15" spans="1:16" ht="12.75" customHeight="1" thickBot="1">
      <c r="A15" s="432"/>
      <c r="B15" s="106" t="s">
        <v>176</v>
      </c>
      <c r="C15" s="199">
        <v>48</v>
      </c>
      <c r="D15" s="199">
        <v>36</v>
      </c>
      <c r="E15" s="199">
        <v>48</v>
      </c>
      <c r="F15" s="199">
        <v>42</v>
      </c>
      <c r="G15" s="199">
        <v>33</v>
      </c>
      <c r="H15" s="199"/>
      <c r="I15" s="78">
        <f t="shared" si="0"/>
        <v>207</v>
      </c>
      <c r="J15" s="449"/>
      <c r="K15" s="127"/>
      <c r="L15" s="162"/>
      <c r="M15" s="174">
        <v>34</v>
      </c>
      <c r="N15" s="159">
        <f t="shared" si="1"/>
        <v>34</v>
      </c>
      <c r="O15" s="24"/>
      <c r="P15" s="199">
        <v>4</v>
      </c>
    </row>
    <row r="16" spans="1:16" ht="15" customHeight="1">
      <c r="A16" s="430" t="s">
        <v>19</v>
      </c>
      <c r="B16" s="63" t="s">
        <v>59</v>
      </c>
      <c r="C16" s="64">
        <v>42</v>
      </c>
      <c r="D16" s="64">
        <v>42</v>
      </c>
      <c r="E16" s="64">
        <v>43</v>
      </c>
      <c r="F16" s="64">
        <v>27</v>
      </c>
      <c r="G16" s="64"/>
      <c r="H16" s="64"/>
      <c r="I16" s="65">
        <f t="shared" si="0"/>
        <v>154</v>
      </c>
      <c r="J16" s="433">
        <f>SUM(I16:I18)</f>
        <v>330</v>
      </c>
      <c r="K16" s="127">
        <v>17</v>
      </c>
      <c r="L16" s="162"/>
      <c r="M16" s="174">
        <v>18</v>
      </c>
      <c r="N16" s="159">
        <f t="shared" si="1"/>
        <v>35</v>
      </c>
      <c r="O16" s="24"/>
      <c r="P16" s="64">
        <v>9</v>
      </c>
    </row>
    <row r="17" spans="1:16" ht="39" customHeight="1">
      <c r="A17" s="431"/>
      <c r="B17" s="254" t="s">
        <v>284</v>
      </c>
      <c r="C17" s="141">
        <v>26</v>
      </c>
      <c r="D17" s="141">
        <v>24</v>
      </c>
      <c r="E17" s="141">
        <v>26</v>
      </c>
      <c r="F17" s="141">
        <v>15</v>
      </c>
      <c r="G17" s="141">
        <v>11</v>
      </c>
      <c r="H17" s="141"/>
      <c r="I17" s="142">
        <f>SUM(C17:H17)</f>
        <v>102</v>
      </c>
      <c r="J17" s="434"/>
      <c r="K17" s="127">
        <v>25</v>
      </c>
      <c r="L17" s="162"/>
      <c r="M17" s="174"/>
      <c r="N17" s="159">
        <f t="shared" si="1"/>
        <v>25</v>
      </c>
      <c r="O17" s="24"/>
      <c r="P17" s="141">
        <v>3</v>
      </c>
    </row>
    <row r="18" spans="1:16" s="1" customFormat="1" ht="17.25" customHeight="1" thickBot="1">
      <c r="A18" s="432"/>
      <c r="B18" s="101" t="s">
        <v>112</v>
      </c>
      <c r="C18" s="102">
        <v>18</v>
      </c>
      <c r="D18" s="102">
        <v>16</v>
      </c>
      <c r="E18" s="102">
        <v>24</v>
      </c>
      <c r="F18" s="102">
        <v>16</v>
      </c>
      <c r="G18" s="102"/>
      <c r="H18" s="102"/>
      <c r="I18" s="103">
        <f t="shared" si="0"/>
        <v>74</v>
      </c>
      <c r="J18" s="435"/>
      <c r="K18" s="127">
        <v>15</v>
      </c>
      <c r="L18" s="163"/>
      <c r="M18" s="174">
        <v>1</v>
      </c>
      <c r="N18" s="159">
        <f t="shared" si="1"/>
        <v>16</v>
      </c>
      <c r="O18" s="121"/>
      <c r="P18" s="102">
        <v>2</v>
      </c>
    </row>
    <row r="19" spans="1:16" s="1" customFormat="1" ht="12.75">
      <c r="A19" s="430" t="s">
        <v>127</v>
      </c>
      <c r="B19" s="63" t="s">
        <v>57</v>
      </c>
      <c r="C19" s="64">
        <v>22</v>
      </c>
      <c r="D19" s="64"/>
      <c r="E19" s="64">
        <v>1</v>
      </c>
      <c r="F19" s="64"/>
      <c r="G19" s="64"/>
      <c r="H19" s="64"/>
      <c r="I19" s="65">
        <f>SUM(C19:H19)</f>
        <v>23</v>
      </c>
      <c r="J19" s="448">
        <f>SUM(I19:I25)</f>
        <v>278</v>
      </c>
      <c r="K19" s="127">
        <v>15</v>
      </c>
      <c r="L19" s="163"/>
      <c r="M19" s="176">
        <v>6</v>
      </c>
      <c r="N19" s="159">
        <f t="shared" si="1"/>
        <v>21</v>
      </c>
      <c r="P19" s="64"/>
    </row>
    <row r="20" spans="1:16" s="1" customFormat="1" ht="27" customHeight="1">
      <c r="A20" s="431"/>
      <c r="B20" s="397" t="s">
        <v>285</v>
      </c>
      <c r="C20" s="182">
        <v>25</v>
      </c>
      <c r="D20" s="182"/>
      <c r="E20" s="182"/>
      <c r="F20" s="182"/>
      <c r="G20" s="182"/>
      <c r="H20" s="182"/>
      <c r="I20" s="142">
        <f>SUM(C20:H20)</f>
        <v>25</v>
      </c>
      <c r="J20" s="439"/>
      <c r="K20" s="127">
        <v>25</v>
      </c>
      <c r="L20" s="163"/>
      <c r="M20" s="174"/>
      <c r="N20" s="159">
        <f>SUM(K20:M20)</f>
        <v>25</v>
      </c>
      <c r="P20" s="61"/>
    </row>
    <row r="21" spans="1:16" ht="25.5">
      <c r="A21" s="431"/>
      <c r="B21" s="208" t="s">
        <v>247</v>
      </c>
      <c r="C21" s="135"/>
      <c r="D21" s="135">
        <v>16</v>
      </c>
      <c r="E21" s="135">
        <v>11</v>
      </c>
      <c r="F21" s="135">
        <v>10</v>
      </c>
      <c r="G21" s="135"/>
      <c r="H21" s="135"/>
      <c r="I21" s="136">
        <f t="shared" si="0"/>
        <v>37</v>
      </c>
      <c r="J21" s="439"/>
      <c r="K21" s="127"/>
      <c r="L21" s="162"/>
      <c r="M21" s="173"/>
      <c r="N21" s="159">
        <f t="shared" si="1"/>
        <v>0</v>
      </c>
      <c r="P21" s="135">
        <v>1</v>
      </c>
    </row>
    <row r="22" spans="1:16" ht="25.5">
      <c r="A22" s="431"/>
      <c r="B22" s="283" t="s">
        <v>286</v>
      </c>
      <c r="C22" s="141">
        <v>1</v>
      </c>
      <c r="D22" s="141">
        <v>15</v>
      </c>
      <c r="E22" s="141"/>
      <c r="F22" s="141"/>
      <c r="G22" s="141"/>
      <c r="H22" s="141"/>
      <c r="I22" s="142">
        <f>SUM(C22:H22)</f>
        <v>16</v>
      </c>
      <c r="J22" s="439"/>
      <c r="K22" s="162"/>
      <c r="L22" s="162"/>
      <c r="M22" s="173"/>
      <c r="N22" s="159">
        <f t="shared" si="1"/>
        <v>0</v>
      </c>
      <c r="P22" s="141"/>
    </row>
    <row r="23" spans="1:16" ht="18" customHeight="1">
      <c r="A23" s="431"/>
      <c r="B23" s="202" t="s">
        <v>287</v>
      </c>
      <c r="C23" s="192"/>
      <c r="D23" s="192"/>
      <c r="E23" s="192">
        <v>8</v>
      </c>
      <c r="F23" s="192">
        <v>7</v>
      </c>
      <c r="G23" s="192"/>
      <c r="H23" s="192"/>
      <c r="I23" s="136">
        <f t="shared" si="0"/>
        <v>15</v>
      </c>
      <c r="J23" s="439"/>
      <c r="K23" s="162"/>
      <c r="L23" s="162"/>
      <c r="M23" s="173"/>
      <c r="N23" s="159">
        <f t="shared" si="1"/>
        <v>0</v>
      </c>
      <c r="P23" s="192"/>
    </row>
    <row r="24" spans="1:16" ht="12.75">
      <c r="A24" s="431"/>
      <c r="B24" s="60" t="s">
        <v>246</v>
      </c>
      <c r="C24" s="61">
        <v>29</v>
      </c>
      <c r="D24" s="61">
        <v>18</v>
      </c>
      <c r="E24" s="61">
        <v>13</v>
      </c>
      <c r="F24" s="61">
        <v>13</v>
      </c>
      <c r="G24" s="61"/>
      <c r="H24" s="61"/>
      <c r="I24" s="27">
        <f t="shared" si="0"/>
        <v>73</v>
      </c>
      <c r="J24" s="439"/>
      <c r="K24" s="162">
        <v>25</v>
      </c>
      <c r="L24" s="162"/>
      <c r="M24" s="173">
        <v>1</v>
      </c>
      <c r="N24" s="159">
        <f t="shared" si="1"/>
        <v>26</v>
      </c>
      <c r="P24" s="61">
        <v>3</v>
      </c>
    </row>
    <row r="25" spans="1:16" ht="13.5" thickBot="1">
      <c r="A25" s="432"/>
      <c r="B25" s="67" t="s">
        <v>60</v>
      </c>
      <c r="C25" s="68">
        <v>27</v>
      </c>
      <c r="D25" s="68">
        <v>26</v>
      </c>
      <c r="E25" s="68">
        <v>23</v>
      </c>
      <c r="F25" s="68">
        <v>13</v>
      </c>
      <c r="G25" s="68"/>
      <c r="H25" s="68"/>
      <c r="I25" s="69">
        <f t="shared" si="0"/>
        <v>89</v>
      </c>
      <c r="J25" s="449"/>
      <c r="K25" s="127">
        <v>25</v>
      </c>
      <c r="L25" s="204"/>
      <c r="M25" s="173">
        <v>2</v>
      </c>
      <c r="N25" s="159">
        <f t="shared" si="1"/>
        <v>27</v>
      </c>
      <c r="P25" s="68"/>
    </row>
    <row r="26" spans="1:16" s="1" customFormat="1" ht="12.75">
      <c r="A26" s="420" t="s">
        <v>9</v>
      </c>
      <c r="B26" s="63" t="s">
        <v>63</v>
      </c>
      <c r="C26" s="64">
        <v>1</v>
      </c>
      <c r="D26" s="64">
        <v>19</v>
      </c>
      <c r="E26" s="64">
        <v>8</v>
      </c>
      <c r="F26" s="64">
        <v>10</v>
      </c>
      <c r="G26" s="64"/>
      <c r="H26" s="64"/>
      <c r="I26" s="65">
        <f t="shared" si="0"/>
        <v>38</v>
      </c>
      <c r="J26" s="418">
        <f>SUM(I26:I27)</f>
        <v>74</v>
      </c>
      <c r="K26" s="127"/>
      <c r="L26" s="163"/>
      <c r="M26" s="176"/>
      <c r="N26" s="159">
        <f t="shared" si="1"/>
        <v>0</v>
      </c>
      <c r="P26" s="64">
        <v>2</v>
      </c>
    </row>
    <row r="27" spans="1:16" s="1" customFormat="1" ht="13.5" thickBot="1">
      <c r="A27" s="421"/>
      <c r="B27" s="67" t="s">
        <v>64</v>
      </c>
      <c r="C27" s="68">
        <v>22</v>
      </c>
      <c r="D27" s="68"/>
      <c r="E27" s="68">
        <v>9</v>
      </c>
      <c r="F27" s="68">
        <v>5</v>
      </c>
      <c r="G27" s="68"/>
      <c r="H27" s="68"/>
      <c r="I27" s="69">
        <f t="shared" si="0"/>
        <v>36</v>
      </c>
      <c r="J27" s="419"/>
      <c r="K27" s="127">
        <v>22</v>
      </c>
      <c r="L27" s="163"/>
      <c r="M27" s="176"/>
      <c r="N27" s="159">
        <f t="shared" si="1"/>
        <v>22</v>
      </c>
      <c r="P27" s="68"/>
    </row>
    <row r="28" spans="1:16" s="1" customFormat="1" ht="13.5" customHeight="1">
      <c r="A28" s="430" t="s">
        <v>128</v>
      </c>
      <c r="B28" s="63" t="s">
        <v>62</v>
      </c>
      <c r="C28" s="64">
        <v>27</v>
      </c>
      <c r="D28" s="64">
        <v>26</v>
      </c>
      <c r="E28" s="64">
        <v>12</v>
      </c>
      <c r="F28" s="64">
        <v>12</v>
      </c>
      <c r="G28" s="64"/>
      <c r="H28" s="64"/>
      <c r="I28" s="65">
        <f aca="true" t="shared" si="2" ref="I28:I33">SUM(C28:H28)</f>
        <v>77</v>
      </c>
      <c r="J28" s="448">
        <f>SUM(I28:I31)</f>
        <v>235</v>
      </c>
      <c r="K28" s="127">
        <v>25</v>
      </c>
      <c r="L28" s="163"/>
      <c r="M28" s="174">
        <v>1</v>
      </c>
      <c r="N28" s="159">
        <f t="shared" si="1"/>
        <v>26</v>
      </c>
      <c r="P28" s="64">
        <v>1</v>
      </c>
    </row>
    <row r="29" spans="1:16" s="1" customFormat="1" ht="12.75">
      <c r="A29" s="431"/>
      <c r="B29" s="29" t="s">
        <v>67</v>
      </c>
      <c r="C29" s="32">
        <v>6</v>
      </c>
      <c r="D29" s="32">
        <v>13</v>
      </c>
      <c r="E29" s="32">
        <v>10</v>
      </c>
      <c r="F29" s="32">
        <v>10</v>
      </c>
      <c r="G29" s="32"/>
      <c r="H29" s="32"/>
      <c r="I29" s="27">
        <f t="shared" si="2"/>
        <v>39</v>
      </c>
      <c r="J29" s="439"/>
      <c r="K29" s="126">
        <v>18</v>
      </c>
      <c r="L29" s="163"/>
      <c r="M29" s="174">
        <v>3</v>
      </c>
      <c r="N29" s="159">
        <f t="shared" si="1"/>
        <v>21</v>
      </c>
      <c r="P29" s="32"/>
    </row>
    <row r="30" spans="1:16" s="1" customFormat="1" ht="12.75">
      <c r="A30" s="431"/>
      <c r="B30" s="101" t="s">
        <v>224</v>
      </c>
      <c r="C30" s="102">
        <v>17</v>
      </c>
      <c r="D30" s="102">
        <v>13</v>
      </c>
      <c r="E30" s="102">
        <v>13</v>
      </c>
      <c r="F30" s="102">
        <v>10</v>
      </c>
      <c r="G30" s="102"/>
      <c r="H30" s="102"/>
      <c r="I30" s="27">
        <f>SUM(C30:H30)</f>
        <v>53</v>
      </c>
      <c r="J30" s="439"/>
      <c r="K30" s="127">
        <v>18</v>
      </c>
      <c r="L30" s="162"/>
      <c r="M30" s="174">
        <v>5</v>
      </c>
      <c r="N30" s="159">
        <f>SUM(K30:M30)</f>
        <v>23</v>
      </c>
      <c r="P30" s="102">
        <v>2</v>
      </c>
    </row>
    <row r="31" spans="1:16" ht="26.25" thickBot="1">
      <c r="A31" s="432"/>
      <c r="B31" s="241" t="s">
        <v>288</v>
      </c>
      <c r="C31" s="149">
        <v>15</v>
      </c>
      <c r="D31" s="149">
        <v>11</v>
      </c>
      <c r="E31" s="149">
        <v>8</v>
      </c>
      <c r="F31" s="149">
        <v>13</v>
      </c>
      <c r="G31" s="149">
        <v>19</v>
      </c>
      <c r="H31" s="149"/>
      <c r="I31" s="148">
        <f>SUM(C31:H31)</f>
        <v>66</v>
      </c>
      <c r="J31" s="449"/>
      <c r="K31" s="126">
        <v>15</v>
      </c>
      <c r="L31" s="163"/>
      <c r="M31" s="174"/>
      <c r="N31" s="159">
        <f>SUM(K31:M31)</f>
        <v>15</v>
      </c>
      <c r="P31" s="149">
        <v>1</v>
      </c>
    </row>
    <row r="32" spans="1:16" ht="12.75">
      <c r="A32" s="430" t="s">
        <v>210</v>
      </c>
      <c r="B32" s="74" t="s">
        <v>151</v>
      </c>
      <c r="C32" s="76">
        <v>161</v>
      </c>
      <c r="D32" s="76">
        <v>224</v>
      </c>
      <c r="E32" s="76">
        <v>183</v>
      </c>
      <c r="F32" s="76">
        <v>104</v>
      </c>
      <c r="G32" s="76">
        <v>91</v>
      </c>
      <c r="H32" s="76"/>
      <c r="I32" s="76">
        <f t="shared" si="2"/>
        <v>763</v>
      </c>
      <c r="J32" s="448">
        <f>SUM(I32:I33)</f>
        <v>877</v>
      </c>
      <c r="K32" s="127"/>
      <c r="L32" s="162"/>
      <c r="M32" s="173">
        <v>106</v>
      </c>
      <c r="N32" s="159">
        <f t="shared" si="1"/>
        <v>106</v>
      </c>
      <c r="P32" s="76">
        <v>1</v>
      </c>
    </row>
    <row r="33" spans="1:16" ht="13.5" thickBot="1">
      <c r="A33" s="431"/>
      <c r="B33" s="153" t="s">
        <v>150</v>
      </c>
      <c r="C33" s="123">
        <v>31</v>
      </c>
      <c r="D33" s="123">
        <v>16</v>
      </c>
      <c r="E33" s="123">
        <v>22</v>
      </c>
      <c r="F33" s="123">
        <v>19</v>
      </c>
      <c r="G33" s="123">
        <v>26</v>
      </c>
      <c r="H33" s="123"/>
      <c r="I33" s="125">
        <f t="shared" si="2"/>
        <v>114</v>
      </c>
      <c r="J33" s="439"/>
      <c r="K33" s="127">
        <v>10</v>
      </c>
      <c r="L33" s="162"/>
      <c r="M33" s="173">
        <v>10</v>
      </c>
      <c r="N33" s="159">
        <f t="shared" si="1"/>
        <v>20</v>
      </c>
      <c r="O33" s="24"/>
      <c r="P33" s="123">
        <v>1</v>
      </c>
    </row>
    <row r="34" spans="1:16" ht="12.75">
      <c r="A34" s="420" t="s">
        <v>10</v>
      </c>
      <c r="B34" s="63" t="s">
        <v>78</v>
      </c>
      <c r="C34" s="64">
        <v>18</v>
      </c>
      <c r="D34" s="64">
        <v>17</v>
      </c>
      <c r="E34" s="64">
        <v>16</v>
      </c>
      <c r="F34" s="64">
        <v>18</v>
      </c>
      <c r="G34" s="64"/>
      <c r="H34" s="64"/>
      <c r="I34" s="65">
        <f t="shared" si="0"/>
        <v>69</v>
      </c>
      <c r="J34" s="438">
        <f>SUM(I34:I37)</f>
        <v>119</v>
      </c>
      <c r="K34" s="127">
        <v>20</v>
      </c>
      <c r="L34" s="162"/>
      <c r="M34" s="173">
        <v>1</v>
      </c>
      <c r="N34" s="159">
        <f t="shared" si="1"/>
        <v>21</v>
      </c>
      <c r="P34" s="64">
        <v>3</v>
      </c>
    </row>
    <row r="35" spans="1:16" ht="25.5">
      <c r="A35" s="431"/>
      <c r="B35" s="238" t="s">
        <v>289</v>
      </c>
      <c r="C35" s="141">
        <v>9</v>
      </c>
      <c r="D35" s="141">
        <v>12</v>
      </c>
      <c r="E35" s="141">
        <v>8</v>
      </c>
      <c r="F35" s="141">
        <v>6</v>
      </c>
      <c r="G35" s="141">
        <v>12</v>
      </c>
      <c r="H35" s="141"/>
      <c r="I35" s="142">
        <f t="shared" si="0"/>
        <v>47</v>
      </c>
      <c r="J35" s="439"/>
      <c r="K35" s="127">
        <v>15</v>
      </c>
      <c r="L35" s="162"/>
      <c r="M35" s="173"/>
      <c r="N35" s="159">
        <f t="shared" si="1"/>
        <v>15</v>
      </c>
      <c r="P35" s="141"/>
    </row>
    <row r="36" spans="1:16" s="1" customFormat="1" ht="12.75">
      <c r="A36" s="431"/>
      <c r="B36" s="101" t="s">
        <v>208</v>
      </c>
      <c r="C36" s="102"/>
      <c r="D36" s="102"/>
      <c r="E36" s="102"/>
      <c r="F36" s="102">
        <v>1</v>
      </c>
      <c r="G36" s="102"/>
      <c r="H36" s="102"/>
      <c r="I36" s="27">
        <f t="shared" si="0"/>
        <v>1</v>
      </c>
      <c r="J36" s="439"/>
      <c r="K36" s="127"/>
      <c r="L36" s="163"/>
      <c r="M36" s="176"/>
      <c r="N36" s="159">
        <f t="shared" si="1"/>
        <v>0</v>
      </c>
      <c r="P36" s="102"/>
    </row>
    <row r="37" spans="1:16" ht="14.25" customHeight="1" thickBot="1">
      <c r="A37" s="421"/>
      <c r="B37" s="67" t="s">
        <v>68</v>
      </c>
      <c r="C37" s="68"/>
      <c r="D37" s="68"/>
      <c r="E37" s="68"/>
      <c r="F37" s="68">
        <v>2</v>
      </c>
      <c r="G37" s="68"/>
      <c r="H37" s="68"/>
      <c r="I37" s="69">
        <f t="shared" si="0"/>
        <v>2</v>
      </c>
      <c r="J37" s="440"/>
      <c r="K37" s="127"/>
      <c r="L37" s="162"/>
      <c r="M37" s="173"/>
      <c r="N37" s="159">
        <f t="shared" si="1"/>
        <v>0</v>
      </c>
      <c r="P37" s="68"/>
    </row>
    <row r="38" spans="1:16" ht="12.75">
      <c r="A38" s="420" t="s">
        <v>211</v>
      </c>
      <c r="B38" s="63" t="s">
        <v>69</v>
      </c>
      <c r="C38" s="64"/>
      <c r="D38" s="64"/>
      <c r="E38" s="64"/>
      <c r="F38" s="64">
        <v>9</v>
      </c>
      <c r="G38" s="64"/>
      <c r="H38" s="64"/>
      <c r="I38" s="65">
        <f t="shared" si="0"/>
        <v>9</v>
      </c>
      <c r="J38" s="438">
        <f>SUM(I38:I41)</f>
        <v>325</v>
      </c>
      <c r="K38" s="127"/>
      <c r="L38" s="162"/>
      <c r="M38" s="173"/>
      <c r="N38" s="159">
        <f t="shared" si="1"/>
        <v>0</v>
      </c>
      <c r="P38" s="64"/>
    </row>
    <row r="39" spans="1:16" ht="12.75">
      <c r="A39" s="446"/>
      <c r="B39" s="29" t="s">
        <v>70</v>
      </c>
      <c r="C39" s="32">
        <v>52</v>
      </c>
      <c r="D39" s="32">
        <v>42</v>
      </c>
      <c r="E39" s="32">
        <v>36</v>
      </c>
      <c r="F39" s="32">
        <v>30</v>
      </c>
      <c r="G39" s="32"/>
      <c r="H39" s="32"/>
      <c r="I39" s="27">
        <f t="shared" si="0"/>
        <v>160</v>
      </c>
      <c r="J39" s="441"/>
      <c r="K39" s="127">
        <v>40</v>
      </c>
      <c r="L39" s="162"/>
      <c r="M39" s="173">
        <v>10</v>
      </c>
      <c r="N39" s="159">
        <f t="shared" si="1"/>
        <v>50</v>
      </c>
      <c r="P39" s="32">
        <v>5</v>
      </c>
    </row>
    <row r="40" spans="1:16" ht="25.5">
      <c r="A40" s="447"/>
      <c r="B40" s="236" t="s">
        <v>290</v>
      </c>
      <c r="C40" s="182">
        <v>14</v>
      </c>
      <c r="D40" s="182">
        <v>15</v>
      </c>
      <c r="E40" s="182">
        <v>14</v>
      </c>
      <c r="F40" s="182">
        <v>14</v>
      </c>
      <c r="G40" s="182">
        <v>15</v>
      </c>
      <c r="H40" s="182"/>
      <c r="I40" s="142">
        <f t="shared" si="0"/>
        <v>72</v>
      </c>
      <c r="J40" s="442"/>
      <c r="K40" s="127">
        <v>15</v>
      </c>
      <c r="L40" s="162"/>
      <c r="M40" s="173"/>
      <c r="N40" s="159">
        <f t="shared" si="1"/>
        <v>15</v>
      </c>
      <c r="P40" s="182"/>
    </row>
    <row r="41" spans="1:16" ht="13.5" thickBot="1">
      <c r="A41" s="421"/>
      <c r="B41" s="67" t="s">
        <v>71</v>
      </c>
      <c r="C41" s="68">
        <v>36</v>
      </c>
      <c r="D41" s="68">
        <v>16</v>
      </c>
      <c r="E41" s="68">
        <v>18</v>
      </c>
      <c r="F41" s="68">
        <v>14</v>
      </c>
      <c r="G41" s="68"/>
      <c r="H41" s="68"/>
      <c r="I41" s="69">
        <f t="shared" si="0"/>
        <v>84</v>
      </c>
      <c r="J41" s="440"/>
      <c r="K41" s="127">
        <v>25</v>
      </c>
      <c r="L41" s="162"/>
      <c r="M41" s="173">
        <v>9</v>
      </c>
      <c r="N41" s="159">
        <f t="shared" si="1"/>
        <v>34</v>
      </c>
      <c r="P41" s="68"/>
    </row>
    <row r="42" spans="1:16" ht="12.75" customHeight="1">
      <c r="A42" s="430" t="s">
        <v>173</v>
      </c>
      <c r="B42" s="242" t="s">
        <v>72</v>
      </c>
      <c r="C42" s="64">
        <v>21</v>
      </c>
      <c r="D42" s="64">
        <v>28</v>
      </c>
      <c r="E42" s="64">
        <v>27</v>
      </c>
      <c r="F42" s="64">
        <v>16</v>
      </c>
      <c r="G42" s="64"/>
      <c r="H42" s="64"/>
      <c r="I42" s="65">
        <f t="shared" si="0"/>
        <v>92</v>
      </c>
      <c r="J42" s="448">
        <f>SUM(I42:I45)</f>
        <v>509</v>
      </c>
      <c r="K42" s="127">
        <v>15</v>
      </c>
      <c r="L42" s="267"/>
      <c r="M42" s="174">
        <v>4</v>
      </c>
      <c r="N42" s="159">
        <f t="shared" si="1"/>
        <v>19</v>
      </c>
      <c r="P42" s="64">
        <v>1</v>
      </c>
    </row>
    <row r="43" spans="1:16" ht="12.75">
      <c r="A43" s="431"/>
      <c r="B43" s="72" t="s">
        <v>243</v>
      </c>
      <c r="C43" s="73">
        <v>21</v>
      </c>
      <c r="D43" s="73">
        <v>29</v>
      </c>
      <c r="E43" s="73">
        <v>23</v>
      </c>
      <c r="F43" s="73">
        <v>12</v>
      </c>
      <c r="G43" s="73"/>
      <c r="H43" s="73"/>
      <c r="I43" s="27">
        <f t="shared" si="0"/>
        <v>85</v>
      </c>
      <c r="J43" s="439"/>
      <c r="K43" s="127">
        <v>15</v>
      </c>
      <c r="L43" s="162"/>
      <c r="M43" s="174">
        <v>7</v>
      </c>
      <c r="N43" s="159">
        <f aca="true" t="shared" si="3" ref="N43:N52">SUM(K43:M43)</f>
        <v>22</v>
      </c>
      <c r="P43" s="73">
        <v>1</v>
      </c>
    </row>
    <row r="44" spans="1:16" s="1" customFormat="1" ht="12.75">
      <c r="A44" s="431"/>
      <c r="B44" s="72" t="s">
        <v>244</v>
      </c>
      <c r="C44" s="73">
        <v>36</v>
      </c>
      <c r="D44" s="73">
        <v>38</v>
      </c>
      <c r="E44" s="73">
        <v>35</v>
      </c>
      <c r="F44" s="73">
        <v>26</v>
      </c>
      <c r="G44" s="73"/>
      <c r="H44" s="73"/>
      <c r="I44" s="27">
        <f t="shared" si="0"/>
        <v>135</v>
      </c>
      <c r="J44" s="439"/>
      <c r="K44" s="127">
        <v>20</v>
      </c>
      <c r="L44" s="294"/>
      <c r="M44" s="174">
        <v>12</v>
      </c>
      <c r="N44" s="159">
        <f t="shared" si="3"/>
        <v>32</v>
      </c>
      <c r="O44" s="23"/>
      <c r="P44" s="73"/>
    </row>
    <row r="45" spans="1:16" s="1" customFormat="1" ht="13.5" thickBot="1">
      <c r="A45" s="432"/>
      <c r="B45" s="153" t="s">
        <v>245</v>
      </c>
      <c r="C45" s="199">
        <v>40</v>
      </c>
      <c r="D45" s="199">
        <v>32</v>
      </c>
      <c r="E45" s="199">
        <v>36</v>
      </c>
      <c r="F45" s="199">
        <v>35</v>
      </c>
      <c r="G45" s="199">
        <v>54</v>
      </c>
      <c r="H45" s="199"/>
      <c r="I45" s="78">
        <f t="shared" si="0"/>
        <v>197</v>
      </c>
      <c r="J45" s="449"/>
      <c r="K45" s="172">
        <v>9</v>
      </c>
      <c r="L45" s="164"/>
      <c r="M45" s="176">
        <v>28</v>
      </c>
      <c r="N45" s="159">
        <f t="shared" si="3"/>
        <v>37</v>
      </c>
      <c r="O45" s="23"/>
      <c r="P45" s="199"/>
    </row>
    <row r="46" spans="1:16" ht="12.75">
      <c r="A46" s="420" t="s">
        <v>11</v>
      </c>
      <c r="B46" s="74" t="s">
        <v>149</v>
      </c>
      <c r="C46" s="76">
        <v>7</v>
      </c>
      <c r="D46" s="76">
        <v>7</v>
      </c>
      <c r="E46" s="76">
        <v>7</v>
      </c>
      <c r="F46" s="76">
        <v>9</v>
      </c>
      <c r="G46" s="76"/>
      <c r="H46" s="76"/>
      <c r="I46" s="76">
        <f t="shared" si="0"/>
        <v>30</v>
      </c>
      <c r="J46" s="438">
        <f>SUM(I46:I49)</f>
        <v>94</v>
      </c>
      <c r="K46" s="162">
        <v>5</v>
      </c>
      <c r="L46" s="162"/>
      <c r="M46" s="173">
        <v>1</v>
      </c>
      <c r="N46" s="159">
        <f t="shared" si="3"/>
        <v>6</v>
      </c>
      <c r="P46" s="76"/>
    </row>
    <row r="47" spans="1:16" ht="12.75">
      <c r="A47" s="431"/>
      <c r="B47" s="153" t="s">
        <v>170</v>
      </c>
      <c r="C47" s="123">
        <v>5</v>
      </c>
      <c r="D47" s="123"/>
      <c r="E47" s="123">
        <v>1</v>
      </c>
      <c r="F47" s="123">
        <v>3</v>
      </c>
      <c r="G47" s="123"/>
      <c r="H47" s="123">
        <v>4</v>
      </c>
      <c r="I47" s="125">
        <f>SUM(C47:H47)</f>
        <v>13</v>
      </c>
      <c r="J47" s="439"/>
      <c r="K47" s="162">
        <v>5</v>
      </c>
      <c r="L47" s="162"/>
      <c r="M47" s="173"/>
      <c r="N47" s="159">
        <f t="shared" si="3"/>
        <v>5</v>
      </c>
      <c r="P47" s="123"/>
    </row>
    <row r="48" spans="1:16" ht="25.5">
      <c r="A48" s="431"/>
      <c r="B48" s="208" t="s">
        <v>273</v>
      </c>
      <c r="C48" s="136">
        <v>15</v>
      </c>
      <c r="D48" s="136"/>
      <c r="E48" s="136"/>
      <c r="F48" s="136"/>
      <c r="G48" s="136"/>
      <c r="H48" s="136"/>
      <c r="I48" s="136">
        <f>SUM(C48:H48)</f>
        <v>15</v>
      </c>
      <c r="J48" s="439"/>
      <c r="K48" s="162">
        <v>15</v>
      </c>
      <c r="L48" s="162"/>
      <c r="M48" s="173"/>
      <c r="N48" s="159">
        <f t="shared" si="3"/>
        <v>15</v>
      </c>
      <c r="P48" s="28">
        <v>1</v>
      </c>
    </row>
    <row r="49" spans="1:16" ht="26.25" thickBot="1">
      <c r="A49" s="421"/>
      <c r="B49" s="201" t="s">
        <v>125</v>
      </c>
      <c r="C49" s="137">
        <v>2</v>
      </c>
      <c r="D49" s="137">
        <v>13</v>
      </c>
      <c r="E49" s="137">
        <v>10</v>
      </c>
      <c r="F49" s="137">
        <v>11</v>
      </c>
      <c r="G49" s="137"/>
      <c r="H49" s="137"/>
      <c r="I49" s="138">
        <f t="shared" si="0"/>
        <v>36</v>
      </c>
      <c r="J49" s="440"/>
      <c r="K49" s="127"/>
      <c r="L49" s="162"/>
      <c r="M49" s="173"/>
      <c r="N49" s="159">
        <f t="shared" si="3"/>
        <v>0</v>
      </c>
      <c r="O49" s="24"/>
      <c r="P49" s="137">
        <v>3</v>
      </c>
    </row>
    <row r="50" spans="1:16" ht="12.75">
      <c r="A50" s="420" t="s">
        <v>307</v>
      </c>
      <c r="B50" s="63" t="s">
        <v>73</v>
      </c>
      <c r="C50" s="64">
        <v>25</v>
      </c>
      <c r="D50" s="64">
        <v>22</v>
      </c>
      <c r="E50" s="64">
        <v>20</v>
      </c>
      <c r="F50" s="64">
        <v>12</v>
      </c>
      <c r="G50" s="64"/>
      <c r="H50" s="64"/>
      <c r="I50" s="65">
        <f t="shared" si="0"/>
        <v>79</v>
      </c>
      <c r="J50" s="438">
        <f>SUM(I50:I51)</f>
        <v>175</v>
      </c>
      <c r="K50" s="128">
        <v>20</v>
      </c>
      <c r="L50" s="162"/>
      <c r="M50" s="173">
        <v>12</v>
      </c>
      <c r="N50" s="159">
        <f t="shared" si="3"/>
        <v>32</v>
      </c>
      <c r="P50" s="64">
        <v>1</v>
      </c>
    </row>
    <row r="51" spans="1:16" ht="30" customHeight="1" thickBot="1">
      <c r="A51" s="421"/>
      <c r="B51" s="201" t="s">
        <v>108</v>
      </c>
      <c r="C51" s="137">
        <v>30</v>
      </c>
      <c r="D51" s="137">
        <v>24</v>
      </c>
      <c r="E51" s="137">
        <v>25</v>
      </c>
      <c r="F51" s="137">
        <v>17</v>
      </c>
      <c r="G51" s="137"/>
      <c r="H51" s="137"/>
      <c r="I51" s="138">
        <f t="shared" si="0"/>
        <v>96</v>
      </c>
      <c r="J51" s="440"/>
      <c r="K51" s="128">
        <v>25</v>
      </c>
      <c r="L51" s="162"/>
      <c r="M51" s="173">
        <v>8</v>
      </c>
      <c r="N51" s="159">
        <f t="shared" si="3"/>
        <v>33</v>
      </c>
      <c r="O51" s="24"/>
      <c r="P51" s="137">
        <v>1</v>
      </c>
    </row>
    <row r="52" spans="1:16" ht="13.5" thickBot="1">
      <c r="A52" s="445" t="s">
        <v>13</v>
      </c>
      <c r="B52" s="435"/>
      <c r="C52" s="93">
        <f aca="true" t="shared" si="4" ref="C52:M52">SUM(C4:C51)</f>
        <v>1240</v>
      </c>
      <c r="D52" s="93">
        <f t="shared" si="4"/>
        <v>1165</v>
      </c>
      <c r="E52" s="93">
        <f t="shared" si="4"/>
        <v>1051</v>
      </c>
      <c r="F52" s="93">
        <f t="shared" si="4"/>
        <v>817</v>
      </c>
      <c r="G52" s="227">
        <f>SUM(G4:G51)</f>
        <v>291</v>
      </c>
      <c r="H52" s="227">
        <f t="shared" si="4"/>
        <v>4</v>
      </c>
      <c r="I52" s="91">
        <f t="shared" si="4"/>
        <v>4568</v>
      </c>
      <c r="J52" s="226">
        <f t="shared" si="4"/>
        <v>4568</v>
      </c>
      <c r="K52" s="165">
        <f t="shared" si="4"/>
        <v>654</v>
      </c>
      <c r="L52" s="165">
        <f t="shared" si="4"/>
        <v>1</v>
      </c>
      <c r="M52" s="198">
        <f t="shared" si="4"/>
        <v>475</v>
      </c>
      <c r="N52" s="159">
        <f t="shared" si="3"/>
        <v>1130</v>
      </c>
      <c r="P52" s="93">
        <f>SUM(P4:P51)</f>
        <v>62</v>
      </c>
    </row>
    <row r="53" ht="12.75"/>
    <row r="55" ht="12.75"/>
  </sheetData>
  <sheetProtection/>
  <mergeCells count="35">
    <mergeCell ref="A42:A45"/>
    <mergeCell ref="J42:J45"/>
    <mergeCell ref="A32:A33"/>
    <mergeCell ref="J32:J33"/>
    <mergeCell ref="J28:J31"/>
    <mergeCell ref="A28:A31"/>
    <mergeCell ref="A5:A7"/>
    <mergeCell ref="J5:J7"/>
    <mergeCell ref="A10:A13"/>
    <mergeCell ref="J10:J13"/>
    <mergeCell ref="J8:J9"/>
    <mergeCell ref="A19:A25"/>
    <mergeCell ref="J19:J25"/>
    <mergeCell ref="A14:A15"/>
    <mergeCell ref="J14:J15"/>
    <mergeCell ref="A46:A49"/>
    <mergeCell ref="J46:J49"/>
    <mergeCell ref="J38:J41"/>
    <mergeCell ref="A34:A37"/>
    <mergeCell ref="C2:H2"/>
    <mergeCell ref="A52:B52"/>
    <mergeCell ref="A50:A51"/>
    <mergeCell ref="J50:J51"/>
    <mergeCell ref="J34:J37"/>
    <mergeCell ref="A38:A41"/>
    <mergeCell ref="K1:N1"/>
    <mergeCell ref="J26:J27"/>
    <mergeCell ref="A26:A27"/>
    <mergeCell ref="I2:I3"/>
    <mergeCell ref="A1:J1"/>
    <mergeCell ref="A2:B3"/>
    <mergeCell ref="A8:A9"/>
    <mergeCell ref="A16:A18"/>
    <mergeCell ref="J16:J18"/>
    <mergeCell ref="J2:J3"/>
  </mergeCells>
  <printOptions/>
  <pageMargins left="0.67" right="0.32" top="0.65" bottom="0.43" header="0.5" footer="0.5"/>
  <pageSetup horizontalDpi="600" verticalDpi="600" orientation="portrait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115" zoomScaleNormal="115" zoomScaleSheetLayoutView="115" zoomScalePageLayoutView="0" workbookViewId="0" topLeftCell="A37">
      <selection activeCell="I45" activeCellId="2" sqref="I15 I32:I33 I45:I47"/>
    </sheetView>
  </sheetViews>
  <sheetFormatPr defaultColWidth="9.00390625" defaultRowHeight="12.75"/>
  <cols>
    <col min="1" max="1" width="19.50390625" style="56" customWidth="1"/>
    <col min="2" max="2" width="63.00390625" style="56" customWidth="1"/>
    <col min="3" max="8" width="4.625" style="57" customWidth="1"/>
    <col min="9" max="9" width="5.625" style="57" customWidth="1"/>
    <col min="10" max="10" width="7.625" style="57" customWidth="1"/>
    <col min="11" max="11" width="10.50390625" style="0" customWidth="1"/>
    <col min="12" max="12" width="3.875" style="0" customWidth="1"/>
  </cols>
  <sheetData>
    <row r="1" spans="1:10" s="4" customFormat="1" ht="28.5" customHeight="1" thickBot="1">
      <c r="A1" s="453" t="s">
        <v>313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1" ht="12.75" customHeight="1">
      <c r="A2" s="461" t="s">
        <v>0</v>
      </c>
      <c r="B2" s="462"/>
      <c r="C2" s="455" t="s">
        <v>16</v>
      </c>
      <c r="D2" s="455"/>
      <c r="E2" s="455"/>
      <c r="F2" s="455"/>
      <c r="G2" s="456"/>
      <c r="H2" s="456"/>
      <c r="I2" s="457" t="s">
        <v>1</v>
      </c>
      <c r="J2" s="459" t="s">
        <v>2</v>
      </c>
      <c r="K2" s="22" t="s">
        <v>171</v>
      </c>
    </row>
    <row r="3" spans="1:13" ht="13.5" thickBot="1">
      <c r="A3" s="463"/>
      <c r="B3" s="464"/>
      <c r="C3" s="90">
        <v>1</v>
      </c>
      <c r="D3" s="89">
        <v>2</v>
      </c>
      <c r="E3" s="89">
        <v>3</v>
      </c>
      <c r="F3" s="89">
        <v>4</v>
      </c>
      <c r="G3" s="224">
        <v>5</v>
      </c>
      <c r="H3" s="224">
        <v>6</v>
      </c>
      <c r="I3" s="458"/>
      <c r="J3" s="460"/>
      <c r="K3" s="158" t="s">
        <v>23</v>
      </c>
      <c r="M3" s="295" t="s">
        <v>250</v>
      </c>
    </row>
    <row r="4" spans="1:13" ht="27" thickBot="1">
      <c r="A4" s="79" t="s">
        <v>3</v>
      </c>
      <c r="B4" s="80" t="s">
        <v>103</v>
      </c>
      <c r="C4" s="81">
        <v>3</v>
      </c>
      <c r="D4" s="81">
        <v>1</v>
      </c>
      <c r="E4" s="81">
        <v>3</v>
      </c>
      <c r="F4" s="81">
        <v>2</v>
      </c>
      <c r="G4" s="81"/>
      <c r="H4" s="81"/>
      <c r="I4" s="82">
        <f>SUM(C4:H4)</f>
        <v>9</v>
      </c>
      <c r="J4" s="223">
        <f>SUM(I4:I4)</f>
        <v>9</v>
      </c>
      <c r="K4" s="175">
        <v>4</v>
      </c>
      <c r="M4" s="81"/>
    </row>
    <row r="5" spans="1:13" ht="26.25">
      <c r="A5" s="420" t="s">
        <v>4</v>
      </c>
      <c r="B5" s="63" t="s">
        <v>104</v>
      </c>
      <c r="C5" s="64">
        <v>2</v>
      </c>
      <c r="D5" s="64"/>
      <c r="E5" s="64"/>
      <c r="F5" s="64">
        <v>1</v>
      </c>
      <c r="G5" s="64"/>
      <c r="H5" s="64"/>
      <c r="I5" s="86">
        <f aca="true" t="shared" si="0" ref="I5:I51">SUM(C5:H5)</f>
        <v>3</v>
      </c>
      <c r="J5" s="438">
        <f>SUM(I5:I7)</f>
        <v>6</v>
      </c>
      <c r="K5" s="174">
        <v>3</v>
      </c>
      <c r="M5" s="64"/>
    </row>
    <row r="6" spans="1:13" ht="27" customHeight="1">
      <c r="A6" s="431"/>
      <c r="B6" s="323" t="s">
        <v>281</v>
      </c>
      <c r="C6" s="141"/>
      <c r="D6" s="141"/>
      <c r="E6" s="141"/>
      <c r="F6" s="141"/>
      <c r="G6" s="141"/>
      <c r="H6" s="141"/>
      <c r="I6" s="142">
        <f t="shared" si="0"/>
        <v>0</v>
      </c>
      <c r="J6" s="439"/>
      <c r="K6" s="174"/>
      <c r="M6" s="141"/>
    </row>
    <row r="7" spans="1:13" ht="27.75" customHeight="1" thickBot="1">
      <c r="A7" s="421"/>
      <c r="B7" s="237" t="s">
        <v>282</v>
      </c>
      <c r="C7" s="139">
        <v>3</v>
      </c>
      <c r="D7" s="139"/>
      <c r="E7" s="139"/>
      <c r="F7" s="139"/>
      <c r="G7" s="139"/>
      <c r="H7" s="139"/>
      <c r="I7" s="148">
        <f t="shared" si="0"/>
        <v>3</v>
      </c>
      <c r="J7" s="440"/>
      <c r="K7" s="174">
        <v>8</v>
      </c>
      <c r="M7" s="139"/>
    </row>
    <row r="8" spans="1:13" ht="12.75">
      <c r="A8" s="420" t="s">
        <v>5</v>
      </c>
      <c r="B8" s="63" t="s">
        <v>55</v>
      </c>
      <c r="C8" s="246">
        <v>7</v>
      </c>
      <c r="D8" s="246">
        <v>11</v>
      </c>
      <c r="E8" s="246">
        <v>19</v>
      </c>
      <c r="F8" s="246">
        <v>7</v>
      </c>
      <c r="G8" s="64"/>
      <c r="H8" s="64"/>
      <c r="I8" s="86">
        <f t="shared" si="0"/>
        <v>44</v>
      </c>
      <c r="J8" s="433">
        <f>SUM(I8:I9)</f>
        <v>63</v>
      </c>
      <c r="K8" s="174">
        <v>8</v>
      </c>
      <c r="M8" s="246"/>
    </row>
    <row r="9" spans="1:13" ht="13.5" thickBot="1">
      <c r="A9" s="421"/>
      <c r="B9" s="67" t="s">
        <v>206</v>
      </c>
      <c r="C9" s="247">
        <v>8</v>
      </c>
      <c r="D9" s="247">
        <v>4</v>
      </c>
      <c r="E9" s="247"/>
      <c r="F9" s="247">
        <v>7</v>
      </c>
      <c r="G9" s="102"/>
      <c r="H9" s="102"/>
      <c r="I9" s="58">
        <f t="shared" si="0"/>
        <v>19</v>
      </c>
      <c r="J9" s="435"/>
      <c r="K9" s="174">
        <v>9</v>
      </c>
      <c r="M9" s="247"/>
    </row>
    <row r="10" spans="1:13" ht="12.75">
      <c r="A10" s="430" t="s">
        <v>6</v>
      </c>
      <c r="B10" s="84" t="s">
        <v>56</v>
      </c>
      <c r="C10" s="85">
        <v>2</v>
      </c>
      <c r="D10" s="85">
        <v>3</v>
      </c>
      <c r="E10" s="85">
        <v>3</v>
      </c>
      <c r="F10" s="85">
        <v>3</v>
      </c>
      <c r="G10" s="85"/>
      <c r="H10" s="85"/>
      <c r="I10" s="86">
        <f t="shared" si="0"/>
        <v>11</v>
      </c>
      <c r="J10" s="450">
        <f>SUM(I10:I13)</f>
        <v>32</v>
      </c>
      <c r="K10" s="174">
        <v>2</v>
      </c>
      <c r="M10" s="85"/>
    </row>
    <row r="11" spans="1:13" ht="12.75">
      <c r="A11" s="431"/>
      <c r="B11" s="29" t="s">
        <v>75</v>
      </c>
      <c r="C11" s="32">
        <v>1</v>
      </c>
      <c r="D11" s="32">
        <v>3</v>
      </c>
      <c r="E11" s="32"/>
      <c r="F11" s="32"/>
      <c r="G11" s="32"/>
      <c r="H11" s="32"/>
      <c r="I11" s="27">
        <f>SUM(C11:H11)</f>
        <v>4</v>
      </c>
      <c r="J11" s="451"/>
      <c r="K11" s="174"/>
      <c r="M11" s="32">
        <v>1</v>
      </c>
    </row>
    <row r="12" spans="1:13" ht="26.25">
      <c r="A12" s="431"/>
      <c r="B12" s="323" t="s">
        <v>283</v>
      </c>
      <c r="C12" s="141"/>
      <c r="D12" s="141">
        <v>1</v>
      </c>
      <c r="E12" s="141"/>
      <c r="F12" s="141">
        <v>2</v>
      </c>
      <c r="G12" s="141">
        <v>5</v>
      </c>
      <c r="H12" s="141"/>
      <c r="I12" s="142">
        <f t="shared" si="0"/>
        <v>8</v>
      </c>
      <c r="J12" s="451"/>
      <c r="K12" s="174"/>
      <c r="M12" s="141"/>
    </row>
    <row r="13" spans="1:13" ht="13.5" thickBot="1">
      <c r="A13" s="432"/>
      <c r="B13" s="99" t="s">
        <v>165</v>
      </c>
      <c r="C13" s="95">
        <v>9</v>
      </c>
      <c r="D13" s="95"/>
      <c r="E13" s="95"/>
      <c r="F13" s="95"/>
      <c r="G13" s="95"/>
      <c r="H13" s="95"/>
      <c r="I13" s="96">
        <f>SUM(C13:H13)</f>
        <v>9</v>
      </c>
      <c r="J13" s="452"/>
      <c r="K13" s="174">
        <v>9</v>
      </c>
      <c r="M13" s="95"/>
    </row>
    <row r="14" spans="1:13" ht="12.75">
      <c r="A14" s="430" t="s">
        <v>7</v>
      </c>
      <c r="B14" s="63" t="s">
        <v>58</v>
      </c>
      <c r="C14" s="64">
        <v>199</v>
      </c>
      <c r="D14" s="64">
        <v>185</v>
      </c>
      <c r="E14" s="64">
        <v>154</v>
      </c>
      <c r="F14" s="64">
        <v>124</v>
      </c>
      <c r="G14" s="64"/>
      <c r="H14" s="64"/>
      <c r="I14" s="65">
        <f t="shared" si="0"/>
        <v>662</v>
      </c>
      <c r="J14" s="448">
        <f>SUM(I14:I15)</f>
        <v>869</v>
      </c>
      <c r="K14" s="174">
        <v>153</v>
      </c>
      <c r="M14" s="64">
        <v>5</v>
      </c>
    </row>
    <row r="15" spans="1:13" ht="13.5" customHeight="1" thickBot="1">
      <c r="A15" s="432"/>
      <c r="B15" s="106" t="s">
        <v>176</v>
      </c>
      <c r="C15" s="199">
        <v>48</v>
      </c>
      <c r="D15" s="199">
        <v>36</v>
      </c>
      <c r="E15" s="199">
        <v>48</v>
      </c>
      <c r="F15" s="199">
        <v>42</v>
      </c>
      <c r="G15" s="199">
        <v>33</v>
      </c>
      <c r="H15" s="122"/>
      <c r="I15" s="107">
        <f t="shared" si="0"/>
        <v>207</v>
      </c>
      <c r="J15" s="449"/>
      <c r="K15" s="174">
        <v>34</v>
      </c>
      <c r="M15" s="199">
        <v>4</v>
      </c>
    </row>
    <row r="16" spans="1:13" ht="14.25" customHeight="1">
      <c r="A16" s="430" t="s">
        <v>19</v>
      </c>
      <c r="B16" s="63" t="s">
        <v>59</v>
      </c>
      <c r="C16" s="64">
        <v>23</v>
      </c>
      <c r="D16" s="64">
        <v>18</v>
      </c>
      <c r="E16" s="64">
        <v>16</v>
      </c>
      <c r="F16" s="64">
        <v>6</v>
      </c>
      <c r="G16" s="64"/>
      <c r="H16" s="64"/>
      <c r="I16" s="65">
        <f t="shared" si="0"/>
        <v>63</v>
      </c>
      <c r="J16" s="433">
        <f>SUM(I16:I18)</f>
        <v>97</v>
      </c>
      <c r="K16" s="174">
        <v>18</v>
      </c>
      <c r="M16" s="64">
        <v>6</v>
      </c>
    </row>
    <row r="17" spans="1:13" ht="31.5" customHeight="1">
      <c r="A17" s="431"/>
      <c r="B17" s="323" t="s">
        <v>284</v>
      </c>
      <c r="C17" s="141">
        <v>1</v>
      </c>
      <c r="D17" s="141"/>
      <c r="E17" s="141">
        <v>2</v>
      </c>
      <c r="F17" s="141"/>
      <c r="G17" s="141"/>
      <c r="H17" s="141"/>
      <c r="I17" s="142">
        <f t="shared" si="0"/>
        <v>3</v>
      </c>
      <c r="J17" s="434"/>
      <c r="K17" s="174"/>
      <c r="M17" s="141">
        <v>1</v>
      </c>
    </row>
    <row r="18" spans="1:13" ht="15" customHeight="1" thickBot="1">
      <c r="A18" s="432"/>
      <c r="B18" s="99" t="s">
        <v>112</v>
      </c>
      <c r="C18" s="95">
        <v>3</v>
      </c>
      <c r="D18" s="95">
        <v>7</v>
      </c>
      <c r="E18" s="95">
        <v>14</v>
      </c>
      <c r="F18" s="95">
        <v>7</v>
      </c>
      <c r="G18" s="95"/>
      <c r="H18" s="95"/>
      <c r="I18" s="96">
        <f t="shared" si="0"/>
        <v>31</v>
      </c>
      <c r="J18" s="435"/>
      <c r="K18" s="174">
        <v>1</v>
      </c>
      <c r="M18" s="95">
        <v>2</v>
      </c>
    </row>
    <row r="19" spans="1:13" ht="12.75">
      <c r="A19" s="430" t="s">
        <v>127</v>
      </c>
      <c r="B19" s="63" t="s">
        <v>57</v>
      </c>
      <c r="C19" s="64">
        <v>7</v>
      </c>
      <c r="D19" s="64"/>
      <c r="E19" s="64"/>
      <c r="F19" s="64"/>
      <c r="G19" s="64"/>
      <c r="H19" s="64"/>
      <c r="I19" s="65">
        <f>SUM(C19:H19)</f>
        <v>7</v>
      </c>
      <c r="J19" s="448">
        <f>SUM(I19:I25)</f>
        <v>16</v>
      </c>
      <c r="K19" s="176">
        <v>6</v>
      </c>
      <c r="M19" s="64"/>
    </row>
    <row r="20" spans="1:13" ht="26.25">
      <c r="A20" s="431"/>
      <c r="B20" s="323" t="s">
        <v>285</v>
      </c>
      <c r="C20" s="61"/>
      <c r="D20" s="61"/>
      <c r="E20" s="61"/>
      <c r="F20" s="61"/>
      <c r="G20" s="61"/>
      <c r="H20" s="61"/>
      <c r="I20" s="58">
        <f>SUM(C20:H20)</f>
        <v>0</v>
      </c>
      <c r="J20" s="439"/>
      <c r="K20" s="174"/>
      <c r="M20" s="61"/>
    </row>
    <row r="21" spans="1:13" ht="14.25" customHeight="1">
      <c r="A21" s="431"/>
      <c r="B21" s="208" t="s">
        <v>247</v>
      </c>
      <c r="C21" s="135"/>
      <c r="D21" s="135"/>
      <c r="E21" s="135"/>
      <c r="F21" s="135"/>
      <c r="G21" s="135"/>
      <c r="H21" s="135"/>
      <c r="I21" s="136">
        <f t="shared" si="0"/>
        <v>0</v>
      </c>
      <c r="J21" s="439"/>
      <c r="K21" s="173"/>
      <c r="M21" s="135"/>
    </row>
    <row r="22" spans="1:13" ht="26.25">
      <c r="A22" s="431"/>
      <c r="B22" s="323" t="s">
        <v>286</v>
      </c>
      <c r="C22" s="141"/>
      <c r="D22" s="141"/>
      <c r="E22" s="141"/>
      <c r="F22" s="141"/>
      <c r="G22" s="141"/>
      <c r="H22" s="141"/>
      <c r="I22" s="142">
        <f>SUM(C22:H22)</f>
        <v>0</v>
      </c>
      <c r="J22" s="439"/>
      <c r="K22" s="173"/>
      <c r="M22" s="141"/>
    </row>
    <row r="23" spans="1:13" ht="12.75">
      <c r="A23" s="431"/>
      <c r="B23" s="202" t="s">
        <v>287</v>
      </c>
      <c r="C23" s="192"/>
      <c r="D23" s="192"/>
      <c r="E23" s="192"/>
      <c r="F23" s="192"/>
      <c r="G23" s="192"/>
      <c r="H23" s="192"/>
      <c r="I23" s="136">
        <f t="shared" si="0"/>
        <v>0</v>
      </c>
      <c r="J23" s="439"/>
      <c r="K23" s="173"/>
      <c r="M23" s="192"/>
    </row>
    <row r="24" spans="1:13" ht="12.75">
      <c r="A24" s="431"/>
      <c r="B24" s="60" t="s">
        <v>246</v>
      </c>
      <c r="C24" s="61">
        <v>1</v>
      </c>
      <c r="D24" s="61"/>
      <c r="E24" s="61"/>
      <c r="F24" s="61"/>
      <c r="G24" s="61"/>
      <c r="H24" s="61"/>
      <c r="I24" s="27">
        <f t="shared" si="0"/>
        <v>1</v>
      </c>
      <c r="J24" s="439"/>
      <c r="K24" s="173">
        <v>1</v>
      </c>
      <c r="M24" s="61"/>
    </row>
    <row r="25" spans="1:13" ht="13.5" thickBot="1">
      <c r="A25" s="431"/>
      <c r="B25" s="60" t="s">
        <v>60</v>
      </c>
      <c r="C25" s="61">
        <v>2</v>
      </c>
      <c r="D25" s="61">
        <v>3</v>
      </c>
      <c r="E25" s="61">
        <v>2</v>
      </c>
      <c r="F25" s="61">
        <v>1</v>
      </c>
      <c r="G25" s="61"/>
      <c r="H25" s="61"/>
      <c r="I25" s="58">
        <f t="shared" si="0"/>
        <v>8</v>
      </c>
      <c r="J25" s="439"/>
      <c r="K25" s="173">
        <v>2</v>
      </c>
      <c r="M25" s="61"/>
    </row>
    <row r="26" spans="1:13" ht="12.75">
      <c r="A26" s="420" t="s">
        <v>9</v>
      </c>
      <c r="B26" s="63" t="s">
        <v>63</v>
      </c>
      <c r="C26" s="64"/>
      <c r="D26" s="64"/>
      <c r="E26" s="64"/>
      <c r="F26" s="64"/>
      <c r="G26" s="64"/>
      <c r="H26" s="64"/>
      <c r="I26" s="65">
        <f t="shared" si="0"/>
        <v>0</v>
      </c>
      <c r="J26" s="418">
        <f>SUM(I26:I27)</f>
        <v>1</v>
      </c>
      <c r="K26" s="176"/>
      <c r="M26" s="64"/>
    </row>
    <row r="27" spans="1:13" ht="13.5" thickBot="1">
      <c r="A27" s="447"/>
      <c r="B27" s="60" t="s">
        <v>64</v>
      </c>
      <c r="C27" s="61"/>
      <c r="D27" s="61"/>
      <c r="E27" s="61">
        <v>1</v>
      </c>
      <c r="F27" s="61"/>
      <c r="G27" s="61"/>
      <c r="H27" s="61"/>
      <c r="I27" s="58">
        <f t="shared" si="0"/>
        <v>1</v>
      </c>
      <c r="J27" s="465"/>
      <c r="K27" s="176"/>
      <c r="M27" s="61"/>
    </row>
    <row r="28" spans="1:13" ht="12.75">
      <c r="A28" s="430" t="s">
        <v>128</v>
      </c>
      <c r="B28" s="63" t="s">
        <v>62</v>
      </c>
      <c r="C28" s="64">
        <v>1</v>
      </c>
      <c r="D28" s="64"/>
      <c r="E28" s="64"/>
      <c r="F28" s="64"/>
      <c r="G28" s="64"/>
      <c r="H28" s="64"/>
      <c r="I28" s="65">
        <f>SUM(C28:H28)</f>
        <v>1</v>
      </c>
      <c r="J28" s="433">
        <f>SUM(I28:I31)</f>
        <v>14</v>
      </c>
      <c r="K28" s="174">
        <v>1</v>
      </c>
      <c r="M28" s="64"/>
    </row>
    <row r="29" spans="1:13" ht="12.75">
      <c r="A29" s="431"/>
      <c r="B29" s="29" t="s">
        <v>67</v>
      </c>
      <c r="C29" s="32"/>
      <c r="D29" s="32"/>
      <c r="E29" s="32"/>
      <c r="F29" s="32"/>
      <c r="G29" s="32"/>
      <c r="H29" s="32"/>
      <c r="I29" s="27">
        <f t="shared" si="0"/>
        <v>0</v>
      </c>
      <c r="J29" s="434"/>
      <c r="K29" s="174">
        <v>3</v>
      </c>
      <c r="M29" s="32"/>
    </row>
    <row r="30" spans="1:13" ht="12.75">
      <c r="A30" s="431"/>
      <c r="B30" s="29" t="s">
        <v>61</v>
      </c>
      <c r="C30" s="32">
        <v>2</v>
      </c>
      <c r="D30" s="32"/>
      <c r="E30" s="32"/>
      <c r="F30" s="32"/>
      <c r="G30" s="32"/>
      <c r="H30" s="32"/>
      <c r="I30" s="27">
        <f>SUM(C30:H30)</f>
        <v>2</v>
      </c>
      <c r="J30" s="434"/>
      <c r="K30" s="174">
        <v>5</v>
      </c>
      <c r="M30" s="32"/>
    </row>
    <row r="31" spans="1:13" ht="27" thickBot="1">
      <c r="A31" s="432"/>
      <c r="B31" s="321" t="s">
        <v>288</v>
      </c>
      <c r="C31" s="139"/>
      <c r="D31" s="139"/>
      <c r="E31" s="139"/>
      <c r="F31" s="139">
        <v>1</v>
      </c>
      <c r="G31" s="139">
        <v>10</v>
      </c>
      <c r="H31" s="139"/>
      <c r="I31" s="140">
        <f>SUM(C31:H31)</f>
        <v>11</v>
      </c>
      <c r="J31" s="435"/>
      <c r="K31" s="174"/>
      <c r="M31" s="139"/>
    </row>
    <row r="32" spans="1:13" ht="12.75">
      <c r="A32" s="431" t="s">
        <v>210</v>
      </c>
      <c r="B32" s="74" t="s">
        <v>151</v>
      </c>
      <c r="C32" s="105">
        <v>161</v>
      </c>
      <c r="D32" s="105">
        <v>212</v>
      </c>
      <c r="E32" s="105">
        <v>173</v>
      </c>
      <c r="F32" s="105">
        <v>91</v>
      </c>
      <c r="G32" s="105">
        <v>81</v>
      </c>
      <c r="H32" s="105"/>
      <c r="I32" s="105">
        <f>SUM(C32:H32)</f>
        <v>718</v>
      </c>
      <c r="J32" s="439">
        <f>SUM(I32:I33)</f>
        <v>782</v>
      </c>
      <c r="K32" s="173">
        <v>106</v>
      </c>
      <c r="M32" s="105">
        <v>1</v>
      </c>
    </row>
    <row r="33" spans="1:13" ht="13.5" thickBot="1">
      <c r="A33" s="432"/>
      <c r="B33" s="153" t="s">
        <v>150</v>
      </c>
      <c r="C33" s="105">
        <v>21</v>
      </c>
      <c r="D33" s="105">
        <v>9</v>
      </c>
      <c r="E33" s="105">
        <v>11</v>
      </c>
      <c r="F33" s="105">
        <v>9</v>
      </c>
      <c r="G33" s="105">
        <v>14</v>
      </c>
      <c r="H33" s="105"/>
      <c r="I33" s="107">
        <f>SUM(C33:H33)</f>
        <v>64</v>
      </c>
      <c r="J33" s="449"/>
      <c r="K33" s="173">
        <v>10</v>
      </c>
      <c r="M33" s="105"/>
    </row>
    <row r="34" spans="1:13" ht="12.75">
      <c r="A34" s="420" t="s">
        <v>10</v>
      </c>
      <c r="B34" s="63" t="s">
        <v>78</v>
      </c>
      <c r="C34" s="64">
        <v>1</v>
      </c>
      <c r="D34" s="64"/>
      <c r="E34" s="64"/>
      <c r="F34" s="64"/>
      <c r="G34" s="64"/>
      <c r="H34" s="64"/>
      <c r="I34" s="65">
        <f t="shared" si="0"/>
        <v>1</v>
      </c>
      <c r="J34" s="438">
        <f>SUM(I34:I37)</f>
        <v>11</v>
      </c>
      <c r="K34" s="173">
        <v>1</v>
      </c>
      <c r="M34" s="64"/>
    </row>
    <row r="35" spans="1:13" ht="26.25">
      <c r="A35" s="431"/>
      <c r="B35" s="323" t="s">
        <v>289</v>
      </c>
      <c r="C35" s="141"/>
      <c r="D35" s="141"/>
      <c r="E35" s="141"/>
      <c r="F35" s="141"/>
      <c r="G35" s="141">
        <v>8</v>
      </c>
      <c r="H35" s="141"/>
      <c r="I35" s="142">
        <f t="shared" si="0"/>
        <v>8</v>
      </c>
      <c r="J35" s="439"/>
      <c r="K35" s="173"/>
      <c r="M35" s="141"/>
    </row>
    <row r="36" spans="1:13" s="1" customFormat="1" ht="12.75">
      <c r="A36" s="431"/>
      <c r="B36" s="101" t="s">
        <v>208</v>
      </c>
      <c r="C36" s="102"/>
      <c r="D36" s="102"/>
      <c r="E36" s="102"/>
      <c r="F36" s="102"/>
      <c r="G36" s="102"/>
      <c r="H36" s="102"/>
      <c r="I36" s="59">
        <f>SUM(C36:H36)</f>
        <v>0</v>
      </c>
      <c r="J36" s="439"/>
      <c r="K36" s="176"/>
      <c r="M36" s="102"/>
    </row>
    <row r="37" spans="1:13" ht="15.75" customHeight="1" thickBot="1">
      <c r="A37" s="421"/>
      <c r="B37" s="67" t="s">
        <v>68</v>
      </c>
      <c r="C37" s="68"/>
      <c r="D37" s="68"/>
      <c r="E37" s="68"/>
      <c r="F37" s="68">
        <v>2</v>
      </c>
      <c r="G37" s="68"/>
      <c r="H37" s="68"/>
      <c r="I37" s="69">
        <f t="shared" si="0"/>
        <v>2</v>
      </c>
      <c r="J37" s="440"/>
      <c r="K37" s="173"/>
      <c r="M37" s="68"/>
    </row>
    <row r="38" spans="1:13" ht="12.75">
      <c r="A38" s="420" t="s">
        <v>211</v>
      </c>
      <c r="B38" s="63" t="s">
        <v>69</v>
      </c>
      <c r="C38" s="64"/>
      <c r="D38" s="64"/>
      <c r="E38" s="64"/>
      <c r="F38" s="64">
        <v>1</v>
      </c>
      <c r="G38" s="64"/>
      <c r="H38" s="64"/>
      <c r="I38" s="65">
        <f t="shared" si="0"/>
        <v>1</v>
      </c>
      <c r="J38" s="438">
        <f>SUM(I38:I41)</f>
        <v>40</v>
      </c>
      <c r="K38" s="173"/>
      <c r="M38" s="64"/>
    </row>
    <row r="39" spans="1:13" ht="12.75">
      <c r="A39" s="446"/>
      <c r="B39" s="29" t="s">
        <v>70</v>
      </c>
      <c r="C39" s="32">
        <v>12</v>
      </c>
      <c r="D39" s="32">
        <v>3</v>
      </c>
      <c r="E39" s="32">
        <v>3</v>
      </c>
      <c r="F39" s="32">
        <v>2</v>
      </c>
      <c r="G39" s="32"/>
      <c r="H39" s="32"/>
      <c r="I39" s="27">
        <f t="shared" si="0"/>
        <v>20</v>
      </c>
      <c r="J39" s="441"/>
      <c r="K39" s="173">
        <v>10</v>
      </c>
      <c r="M39" s="32">
        <v>1</v>
      </c>
    </row>
    <row r="40" spans="1:13" ht="26.25">
      <c r="A40" s="447"/>
      <c r="B40" s="322" t="s">
        <v>290</v>
      </c>
      <c r="C40" s="182"/>
      <c r="D40" s="182">
        <v>1</v>
      </c>
      <c r="E40" s="182"/>
      <c r="F40" s="182"/>
      <c r="G40" s="182">
        <v>5</v>
      </c>
      <c r="H40" s="182"/>
      <c r="I40" s="142">
        <f t="shared" si="0"/>
        <v>6</v>
      </c>
      <c r="J40" s="442"/>
      <c r="K40" s="173"/>
      <c r="M40" s="182"/>
    </row>
    <row r="41" spans="1:13" ht="13.5" thickBot="1">
      <c r="A41" s="421"/>
      <c r="B41" s="67" t="s">
        <v>71</v>
      </c>
      <c r="C41" s="68">
        <v>11</v>
      </c>
      <c r="D41" s="68">
        <v>2</v>
      </c>
      <c r="E41" s="68"/>
      <c r="F41" s="68"/>
      <c r="G41" s="68"/>
      <c r="H41" s="68"/>
      <c r="I41" s="69">
        <f t="shared" si="0"/>
        <v>13</v>
      </c>
      <c r="J41" s="440"/>
      <c r="K41" s="173">
        <v>9</v>
      </c>
      <c r="M41" s="68"/>
    </row>
    <row r="42" spans="1:13" ht="12.75" customHeight="1">
      <c r="A42" s="430" t="s">
        <v>173</v>
      </c>
      <c r="B42" s="63" t="s">
        <v>72</v>
      </c>
      <c r="C42" s="64">
        <v>5</v>
      </c>
      <c r="D42" s="64">
        <v>8</v>
      </c>
      <c r="E42" s="64">
        <v>5</v>
      </c>
      <c r="F42" s="64">
        <v>6</v>
      </c>
      <c r="G42" s="64"/>
      <c r="H42" s="64"/>
      <c r="I42" s="65">
        <f t="shared" si="0"/>
        <v>24</v>
      </c>
      <c r="J42" s="448">
        <f>SUM(I42:I45)</f>
        <v>307</v>
      </c>
      <c r="K42" s="174">
        <v>4</v>
      </c>
      <c r="M42" s="64"/>
    </row>
    <row r="43" spans="1:13" ht="12.75">
      <c r="A43" s="431"/>
      <c r="B43" s="29" t="s">
        <v>243</v>
      </c>
      <c r="C43" s="32">
        <v>8</v>
      </c>
      <c r="D43" s="32">
        <v>14</v>
      </c>
      <c r="E43" s="32">
        <v>9</v>
      </c>
      <c r="F43" s="32">
        <v>1</v>
      </c>
      <c r="G43" s="32"/>
      <c r="H43" s="32"/>
      <c r="I43" s="27">
        <f t="shared" si="0"/>
        <v>32</v>
      </c>
      <c r="J43" s="439"/>
      <c r="K43" s="174">
        <v>7</v>
      </c>
      <c r="M43" s="32"/>
    </row>
    <row r="44" spans="1:13" ht="12.75">
      <c r="A44" s="431"/>
      <c r="B44" s="72" t="s">
        <v>244</v>
      </c>
      <c r="C44" s="73">
        <v>16</v>
      </c>
      <c r="D44" s="73">
        <v>17</v>
      </c>
      <c r="E44" s="73">
        <v>14</v>
      </c>
      <c r="F44" s="73">
        <v>16</v>
      </c>
      <c r="G44" s="73"/>
      <c r="H44" s="73"/>
      <c r="I44" s="59">
        <f>SUM(C44:H44)</f>
        <v>63</v>
      </c>
      <c r="J44" s="439"/>
      <c r="K44" s="174">
        <v>12</v>
      </c>
      <c r="M44" s="73"/>
    </row>
    <row r="45" spans="1:13" ht="13.5" thickBot="1">
      <c r="A45" s="432"/>
      <c r="B45" s="153" t="s">
        <v>245</v>
      </c>
      <c r="C45" s="199">
        <v>31</v>
      </c>
      <c r="D45" s="199">
        <v>32</v>
      </c>
      <c r="E45" s="199">
        <v>36</v>
      </c>
      <c r="F45" s="199">
        <v>35</v>
      </c>
      <c r="G45" s="199">
        <v>54</v>
      </c>
      <c r="H45" s="199"/>
      <c r="I45" s="78">
        <f>SUM(C45:H45)</f>
        <v>188</v>
      </c>
      <c r="J45" s="449"/>
      <c r="K45" s="176">
        <v>28</v>
      </c>
      <c r="M45" s="199"/>
    </row>
    <row r="46" spans="1:13" ht="12.75">
      <c r="A46" s="420" t="s">
        <v>11</v>
      </c>
      <c r="B46" s="74" t="s">
        <v>149</v>
      </c>
      <c r="C46" s="76">
        <v>2</v>
      </c>
      <c r="D46" s="76">
        <v>7</v>
      </c>
      <c r="E46" s="76">
        <v>7</v>
      </c>
      <c r="F46" s="76"/>
      <c r="G46" s="76"/>
      <c r="H46" s="76"/>
      <c r="I46" s="243">
        <f t="shared" si="0"/>
        <v>16</v>
      </c>
      <c r="J46" s="438">
        <f>SUM(I46:I49)</f>
        <v>17</v>
      </c>
      <c r="K46" s="173">
        <v>1</v>
      </c>
      <c r="M46" s="76"/>
    </row>
    <row r="47" spans="1:13" ht="12.75">
      <c r="A47" s="431"/>
      <c r="B47" s="31" t="s">
        <v>170</v>
      </c>
      <c r="C47" s="28"/>
      <c r="D47" s="28"/>
      <c r="E47" s="28"/>
      <c r="F47" s="28"/>
      <c r="G47" s="28"/>
      <c r="H47" s="28"/>
      <c r="I47" s="28">
        <f>SUM(C47:H47)</f>
        <v>0</v>
      </c>
      <c r="J47" s="439"/>
      <c r="K47" s="173"/>
      <c r="M47" s="123"/>
    </row>
    <row r="48" spans="1:13" ht="26.25">
      <c r="A48" s="431"/>
      <c r="B48" s="208" t="s">
        <v>273</v>
      </c>
      <c r="C48" s="136"/>
      <c r="D48" s="136"/>
      <c r="E48" s="136"/>
      <c r="F48" s="136"/>
      <c r="G48" s="136"/>
      <c r="H48" s="136"/>
      <c r="I48" s="136">
        <f>SUM(C48:H48)</f>
        <v>0</v>
      </c>
      <c r="J48" s="439"/>
      <c r="K48" s="173"/>
      <c r="M48" s="123"/>
    </row>
    <row r="49" spans="1:13" ht="27" thickBot="1">
      <c r="A49" s="421"/>
      <c r="B49" s="201" t="s">
        <v>125</v>
      </c>
      <c r="C49" s="137"/>
      <c r="D49" s="137"/>
      <c r="E49" s="137"/>
      <c r="F49" s="137">
        <v>1</v>
      </c>
      <c r="G49" s="137"/>
      <c r="H49" s="137"/>
      <c r="I49" s="244">
        <f t="shared" si="0"/>
        <v>1</v>
      </c>
      <c r="J49" s="441"/>
      <c r="K49" s="173"/>
      <c r="M49" s="137"/>
    </row>
    <row r="50" spans="1:13" ht="12.75" customHeight="1">
      <c r="A50" s="420" t="s">
        <v>307</v>
      </c>
      <c r="B50" s="63" t="s">
        <v>73</v>
      </c>
      <c r="C50" s="64">
        <v>5</v>
      </c>
      <c r="D50" s="64">
        <v>2</v>
      </c>
      <c r="E50" s="64"/>
      <c r="F50" s="64"/>
      <c r="G50" s="64"/>
      <c r="H50" s="64"/>
      <c r="I50" s="245">
        <f t="shared" si="0"/>
        <v>7</v>
      </c>
      <c r="J50" s="468">
        <f>SUM(I50:I51)</f>
        <v>18</v>
      </c>
      <c r="K50" s="173">
        <v>12</v>
      </c>
      <c r="M50" s="64"/>
    </row>
    <row r="51" spans="1:13" ht="13.5" thickBot="1">
      <c r="A51" s="421"/>
      <c r="B51" s="201" t="s">
        <v>260</v>
      </c>
      <c r="C51" s="137">
        <v>6</v>
      </c>
      <c r="D51" s="137">
        <v>4</v>
      </c>
      <c r="E51" s="137">
        <v>1</v>
      </c>
      <c r="F51" s="137"/>
      <c r="G51" s="137"/>
      <c r="H51" s="137"/>
      <c r="I51" s="244">
        <f t="shared" si="0"/>
        <v>11</v>
      </c>
      <c r="J51" s="440"/>
      <c r="K51" s="173">
        <v>8</v>
      </c>
      <c r="M51" s="137">
        <v>1</v>
      </c>
    </row>
    <row r="52" spans="1:13" ht="13.5" thickBot="1">
      <c r="A52" s="466" t="s">
        <v>13</v>
      </c>
      <c r="B52" s="467"/>
      <c r="C52" s="91">
        <f aca="true" t="shared" si="1" ref="C52:K52">SUM(C4:C51)</f>
        <v>601</v>
      </c>
      <c r="D52" s="91">
        <f t="shared" si="1"/>
        <v>583</v>
      </c>
      <c r="E52" s="91">
        <f t="shared" si="1"/>
        <v>521</v>
      </c>
      <c r="F52" s="91">
        <f t="shared" si="1"/>
        <v>367</v>
      </c>
      <c r="G52" s="91">
        <f t="shared" si="1"/>
        <v>210</v>
      </c>
      <c r="H52" s="225">
        <f t="shared" si="1"/>
        <v>0</v>
      </c>
      <c r="I52" s="225">
        <f t="shared" si="1"/>
        <v>2282</v>
      </c>
      <c r="J52" s="92">
        <f t="shared" si="1"/>
        <v>2282</v>
      </c>
      <c r="K52" s="198">
        <f t="shared" si="1"/>
        <v>475</v>
      </c>
      <c r="M52" s="91">
        <f>SUM(M4:M51)</f>
        <v>22</v>
      </c>
    </row>
    <row r="54" spans="3:7" ht="12.75">
      <c r="C54" s="57">
        <v>598</v>
      </c>
      <c r="D54" s="57">
        <v>583</v>
      </c>
      <c r="E54" s="57">
        <v>521</v>
      </c>
      <c r="F54" s="57">
        <v>367</v>
      </c>
      <c r="G54" s="57">
        <v>210</v>
      </c>
    </row>
  </sheetData>
  <sheetProtection/>
  <mergeCells count="34">
    <mergeCell ref="A52:B52"/>
    <mergeCell ref="A46:A49"/>
    <mergeCell ref="J46:J49"/>
    <mergeCell ref="A50:A51"/>
    <mergeCell ref="J50:J51"/>
    <mergeCell ref="A42:A45"/>
    <mergeCell ref="J42:J45"/>
    <mergeCell ref="J10:J13"/>
    <mergeCell ref="J34:J37"/>
    <mergeCell ref="A38:A41"/>
    <mergeCell ref="A32:A33"/>
    <mergeCell ref="A10:A13"/>
    <mergeCell ref="J32:J33"/>
    <mergeCell ref="A34:A37"/>
    <mergeCell ref="J38:J41"/>
    <mergeCell ref="A28:A31"/>
    <mergeCell ref="J28:J31"/>
    <mergeCell ref="A26:A27"/>
    <mergeCell ref="J19:J25"/>
    <mergeCell ref="A19:A25"/>
    <mergeCell ref="J14:J15"/>
    <mergeCell ref="A14:A15"/>
    <mergeCell ref="J26:J27"/>
    <mergeCell ref="A16:A18"/>
    <mergeCell ref="J16:J18"/>
    <mergeCell ref="A8:A9"/>
    <mergeCell ref="J8:J9"/>
    <mergeCell ref="A1:J1"/>
    <mergeCell ref="A5:A7"/>
    <mergeCell ref="J5:J7"/>
    <mergeCell ref="C2:H2"/>
    <mergeCell ref="I2:I3"/>
    <mergeCell ref="J2:J3"/>
    <mergeCell ref="A2:B3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I15" activeCellId="2" sqref="I45:I47 I32:I33 I15"/>
    </sheetView>
  </sheetViews>
  <sheetFormatPr defaultColWidth="9.00390625" defaultRowHeight="12.75"/>
  <cols>
    <col min="1" max="1" width="19.50390625" style="0" customWidth="1"/>
    <col min="2" max="2" width="63.50390625" style="0" customWidth="1"/>
    <col min="3" max="3" width="4.625" style="1" customWidth="1"/>
    <col min="4" max="7" width="4.875" style="0" customWidth="1"/>
    <col min="8" max="8" width="4.50390625" style="0" customWidth="1"/>
    <col min="9" max="9" width="6.00390625" style="0" customWidth="1"/>
    <col min="10" max="10" width="7.50390625" style="0" customWidth="1"/>
    <col min="11" max="11" width="2.50390625" style="0" customWidth="1"/>
    <col min="12" max="12" width="11.00390625" style="0" customWidth="1"/>
  </cols>
  <sheetData>
    <row r="1" spans="1:15" ht="32.25" customHeight="1" thickBot="1">
      <c r="A1" s="472" t="s">
        <v>314</v>
      </c>
      <c r="B1" s="473"/>
      <c r="C1" s="473"/>
      <c r="D1" s="473"/>
      <c r="E1" s="473"/>
      <c r="F1" s="473"/>
      <c r="G1" s="473"/>
      <c r="H1" s="473"/>
      <c r="I1" s="473"/>
      <c r="J1" s="473"/>
      <c r="O1" s="4"/>
    </row>
    <row r="2" spans="1:10" ht="12.75">
      <c r="A2" s="476" t="s">
        <v>0</v>
      </c>
      <c r="B2" s="477"/>
      <c r="C2" s="480" t="s">
        <v>16</v>
      </c>
      <c r="D2" s="480"/>
      <c r="E2" s="480"/>
      <c r="F2" s="480"/>
      <c r="G2" s="480"/>
      <c r="H2" s="480"/>
      <c r="I2" s="477" t="s">
        <v>1</v>
      </c>
      <c r="J2" s="474" t="s">
        <v>2</v>
      </c>
    </row>
    <row r="3" spans="1:15" ht="13.5" thickBot="1">
      <c r="A3" s="478"/>
      <c r="B3" s="479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479"/>
      <c r="J3" s="475"/>
      <c r="L3" s="197" t="s">
        <v>171</v>
      </c>
      <c r="M3" s="197" t="s">
        <v>183</v>
      </c>
      <c r="O3" s="295" t="s">
        <v>250</v>
      </c>
    </row>
    <row r="4" spans="1:15" ht="26.25" thickBot="1">
      <c r="A4" s="62" t="s">
        <v>3</v>
      </c>
      <c r="B4" s="63" t="s">
        <v>103</v>
      </c>
      <c r="C4" s="64">
        <f>'Бюджет и ком.прием'!C4-'Ком.прием'!C4</f>
        <v>21</v>
      </c>
      <c r="D4" s="64">
        <f>'Бюджет и ком.прием'!D4-'Ком.прием'!D4</f>
        <v>16</v>
      </c>
      <c r="E4" s="64">
        <f>'Бюджет и ком.прием'!E4-'Ком.прием'!E4</f>
        <v>14</v>
      </c>
      <c r="F4" s="64">
        <f>'Бюджет и ком.прием'!F4-'Ком.прием'!F4</f>
        <v>13</v>
      </c>
      <c r="G4" s="64"/>
      <c r="H4" s="64"/>
      <c r="I4" s="86">
        <f>SUM(C4:H4)</f>
        <v>64</v>
      </c>
      <c r="J4" s="71">
        <f>SUM(I4:I4)</f>
        <v>64</v>
      </c>
      <c r="L4" s="126">
        <v>20</v>
      </c>
      <c r="M4" s="162"/>
      <c r="O4" s="81">
        <v>2</v>
      </c>
    </row>
    <row r="5" spans="1:15" ht="25.5">
      <c r="A5" s="420" t="s">
        <v>4</v>
      </c>
      <c r="B5" s="84" t="s">
        <v>104</v>
      </c>
      <c r="C5" s="85">
        <f>'Бюджет и ком.прием'!C5-'Ком.прием'!C5</f>
        <v>15</v>
      </c>
      <c r="D5" s="85">
        <f>'Бюджет и ком.прием'!D5-'Ком.прием'!D5</f>
        <v>15</v>
      </c>
      <c r="E5" s="85">
        <f>'Бюджет и ком.прием'!E5-'Ком.прием'!E5</f>
        <v>10</v>
      </c>
      <c r="F5" s="85">
        <f>'Бюджет и ком.прием'!F5-'Ком.прием'!F5</f>
        <v>10</v>
      </c>
      <c r="G5" s="85"/>
      <c r="H5" s="86"/>
      <c r="I5" s="86">
        <f>SUM(C5:H5)</f>
        <v>50</v>
      </c>
      <c r="J5" s="474">
        <f>SUM(I5:I7)</f>
        <v>147</v>
      </c>
      <c r="L5" s="127">
        <v>15</v>
      </c>
      <c r="M5" s="162"/>
      <c r="O5" s="64">
        <v>2</v>
      </c>
    </row>
    <row r="6" spans="1:15" ht="27" customHeight="1">
      <c r="A6" s="431"/>
      <c r="B6" s="323" t="s">
        <v>281</v>
      </c>
      <c r="C6" s="141">
        <f>'Бюджет и ком.прием'!C6-'Ком.прием'!C6</f>
        <v>2</v>
      </c>
      <c r="D6" s="141">
        <f>'Бюджет и ком.прием'!D6-'Ком.прием'!D6</f>
        <v>12</v>
      </c>
      <c r="E6" s="141">
        <f>'Бюджет и ком.прием'!E6-'Ком.прием'!E6</f>
        <v>13</v>
      </c>
      <c r="F6" s="141">
        <f>'Бюджет и ком.прием'!F6-'Ком.прием'!F6</f>
        <v>4</v>
      </c>
      <c r="G6" s="141">
        <f>'Бюджет и ком.прием'!G6-'Ком.прием'!G6</f>
        <v>5</v>
      </c>
      <c r="H6" s="142"/>
      <c r="I6" s="142">
        <f>SUM(C6:H6)</f>
        <v>36</v>
      </c>
      <c r="J6" s="434"/>
      <c r="L6" s="127"/>
      <c r="M6" s="162"/>
      <c r="O6" s="141">
        <v>1</v>
      </c>
    </row>
    <row r="7" spans="1:15" ht="29.25" customHeight="1" thickBot="1">
      <c r="A7" s="421"/>
      <c r="B7" s="237" t="s">
        <v>282</v>
      </c>
      <c r="C7" s="146">
        <f>'Бюджет и ком.прием'!C7-'Ком.прием'!C7</f>
        <v>17</v>
      </c>
      <c r="D7" s="146">
        <f>'Бюджет и ком.прием'!D7-'Ком.прием'!D7</f>
        <v>13</v>
      </c>
      <c r="E7" s="146">
        <f>'Бюджет и ком.прием'!E7-'Ком.прием'!E7</f>
        <v>12</v>
      </c>
      <c r="F7" s="146">
        <f>'Бюджет и ком.прием'!F7-'Ком.прием'!F7</f>
        <v>10</v>
      </c>
      <c r="G7" s="141">
        <f>'Бюджет и ком.прием'!G7-'Ком.прием'!G7</f>
        <v>9</v>
      </c>
      <c r="H7" s="146"/>
      <c r="I7" s="145">
        <f>SUM(C7:H7)</f>
        <v>61</v>
      </c>
      <c r="J7" s="475"/>
      <c r="L7" s="127">
        <v>20</v>
      </c>
      <c r="M7" s="162"/>
      <c r="O7" s="139">
        <v>3</v>
      </c>
    </row>
    <row r="8" spans="1:15" ht="12.75">
      <c r="A8" s="420" t="s">
        <v>5</v>
      </c>
      <c r="B8" s="63" t="s">
        <v>55</v>
      </c>
      <c r="C8" s="64">
        <f>'Бюджет и ком.прием'!C8-'Ком.прием'!C8</f>
        <v>16</v>
      </c>
      <c r="D8" s="64">
        <f>'Бюджет и ком.прием'!D8-'Ком.прием'!D8</f>
        <v>8</v>
      </c>
      <c r="E8" s="64">
        <f>'Бюджет и ком.прием'!E8-'Ком.прием'!E8</f>
        <v>14</v>
      </c>
      <c r="F8" s="64">
        <f>'Бюджет и ком.прием'!F8-'Ком.прием'!F8</f>
        <v>10</v>
      </c>
      <c r="G8" s="64"/>
      <c r="H8" s="65"/>
      <c r="I8" s="65">
        <f aca="true" t="shared" si="0" ref="I8:I21">SUM(C8:H8)</f>
        <v>48</v>
      </c>
      <c r="J8" s="433">
        <f>SUM(I8:I9)</f>
        <v>61</v>
      </c>
      <c r="L8" s="127">
        <v>15</v>
      </c>
      <c r="M8" s="162"/>
      <c r="O8" s="246">
        <v>2</v>
      </c>
    </row>
    <row r="9" spans="1:15" ht="13.5" thickBot="1">
      <c r="A9" s="421"/>
      <c r="B9" s="67" t="s">
        <v>206</v>
      </c>
      <c r="C9" s="102">
        <f>'Бюджет и ком.прием'!C9-'Ком.прием'!C9</f>
        <v>5</v>
      </c>
      <c r="D9" s="102">
        <f>'Бюджет и ком.прием'!D9-'Ком.прием'!D9</f>
        <v>8</v>
      </c>
      <c r="E9" s="102">
        <f>'Бюджет и ком.прием'!E9-'Ком.прием'!E9</f>
        <v>0</v>
      </c>
      <c r="F9" s="102">
        <f>'Бюджет и ком.прием'!F9-'Ком.прием'!F9</f>
        <v>0</v>
      </c>
      <c r="G9" s="102"/>
      <c r="H9" s="103"/>
      <c r="I9" s="96">
        <f>SUM(C9:H9)</f>
        <v>13</v>
      </c>
      <c r="J9" s="435"/>
      <c r="L9" s="127">
        <v>5</v>
      </c>
      <c r="M9" s="162"/>
      <c r="O9" s="247">
        <v>0</v>
      </c>
    </row>
    <row r="10" spans="1:15" ht="12.75">
      <c r="A10" s="430" t="s">
        <v>6</v>
      </c>
      <c r="B10" s="84" t="s">
        <v>56</v>
      </c>
      <c r="C10" s="85">
        <f>'Бюджет и ком.прием'!C10-'Ком.прием'!C10</f>
        <v>20</v>
      </c>
      <c r="D10" s="85">
        <f>'Бюджет и ком.прием'!D10-'Ком.прием'!D10</f>
        <v>15</v>
      </c>
      <c r="E10" s="85">
        <f>'Бюджет и ком.прием'!E10-'Ком.прием'!E10</f>
        <v>17</v>
      </c>
      <c r="F10" s="85">
        <f>'Бюджет и ком.прием'!F10-'Ком.прием'!F10</f>
        <v>20</v>
      </c>
      <c r="G10" s="85"/>
      <c r="H10" s="86"/>
      <c r="I10" s="86">
        <f t="shared" si="0"/>
        <v>72</v>
      </c>
      <c r="J10" s="481">
        <f>SUM(I10:I13)</f>
        <v>277</v>
      </c>
      <c r="L10" s="127">
        <v>19</v>
      </c>
      <c r="M10" s="163"/>
      <c r="O10" s="85">
        <v>0</v>
      </c>
    </row>
    <row r="11" spans="1:15" ht="12.75">
      <c r="A11" s="431"/>
      <c r="B11" s="29" t="s">
        <v>75</v>
      </c>
      <c r="C11" s="32">
        <f>'Бюджет и ком.прием'!C11-'Ком.прием'!C11</f>
        <v>21</v>
      </c>
      <c r="D11" s="32">
        <f>'Бюджет и ком.прием'!D11-'Ком.прием'!D11</f>
        <v>23</v>
      </c>
      <c r="E11" s="32">
        <f>'Бюджет и ком.прием'!E11-'Ком.прием'!E11</f>
        <v>29</v>
      </c>
      <c r="F11" s="32">
        <f>'Бюджет и ком.прием'!F11-'Ком.прием'!F11</f>
        <v>22</v>
      </c>
      <c r="G11" s="32"/>
      <c r="H11" s="27"/>
      <c r="I11" s="27">
        <f>SUM(C11:H11)</f>
        <v>95</v>
      </c>
      <c r="J11" s="482"/>
      <c r="L11" s="127">
        <v>21</v>
      </c>
      <c r="M11" s="162"/>
      <c r="O11" s="32">
        <v>0</v>
      </c>
    </row>
    <row r="12" spans="1:15" ht="25.5">
      <c r="A12" s="431"/>
      <c r="B12" s="323" t="s">
        <v>283</v>
      </c>
      <c r="C12" s="141">
        <f>'Бюджет и ком.прием'!C12-'Ком.прием'!C12</f>
        <v>25</v>
      </c>
      <c r="D12" s="141">
        <f>'Бюджет и ком.прием'!D12-'Ком.прием'!D12</f>
        <v>24</v>
      </c>
      <c r="E12" s="141">
        <f>'Бюджет и ком.прием'!E12-'Ком.прием'!E12</f>
        <v>24</v>
      </c>
      <c r="F12" s="141">
        <f>'Бюджет и ком.прием'!F12-'Ком.прием'!F12</f>
        <v>17</v>
      </c>
      <c r="G12" s="141">
        <f>'Бюджет и ком.прием'!G12-'Ком.прием'!G12</f>
        <v>11</v>
      </c>
      <c r="H12" s="141"/>
      <c r="I12" s="142">
        <f>SUM(C12:H12)</f>
        <v>101</v>
      </c>
      <c r="J12" s="482"/>
      <c r="L12" s="127">
        <v>25</v>
      </c>
      <c r="M12" s="163"/>
      <c r="O12" s="141">
        <v>0</v>
      </c>
    </row>
    <row r="13" spans="1:15" ht="13.5" thickBot="1">
      <c r="A13" s="432"/>
      <c r="B13" s="99" t="s">
        <v>165</v>
      </c>
      <c r="C13" s="95">
        <f>'Бюджет и ком.прием'!C13-'Ком.прием'!C13</f>
        <v>9</v>
      </c>
      <c r="D13" s="95">
        <f>'Бюджет и ком.прием'!D13-'Ком.прием'!D13</f>
        <v>0</v>
      </c>
      <c r="E13" s="95">
        <f>'Бюджет и ком.прием'!E13-'Ком.прием'!E13</f>
        <v>0</v>
      </c>
      <c r="F13" s="95">
        <f>'Бюджет и ком.прием'!F13-'Ком.прием'!F13</f>
        <v>0</v>
      </c>
      <c r="G13" s="95"/>
      <c r="H13" s="96"/>
      <c r="I13" s="96">
        <f>SUM(C13:H13)</f>
        <v>9</v>
      </c>
      <c r="J13" s="483"/>
      <c r="L13" s="127">
        <v>10</v>
      </c>
      <c r="M13" s="163"/>
      <c r="O13" s="95">
        <v>0</v>
      </c>
    </row>
    <row r="14" spans="1:15" ht="12.75">
      <c r="A14" s="430" t="s">
        <v>7</v>
      </c>
      <c r="B14" s="63" t="s">
        <v>58</v>
      </c>
      <c r="C14" s="64">
        <f>'Бюджет и ком.прием'!C14-'Ком.прием'!C14</f>
        <v>6</v>
      </c>
      <c r="D14" s="64">
        <f>'Бюджет и ком.прием'!D14-'Ком.прием'!D14</f>
        <v>13</v>
      </c>
      <c r="E14" s="64">
        <f>'Бюджет и ком.прием'!E14-'Ком.прием'!E14</f>
        <v>1</v>
      </c>
      <c r="F14" s="64">
        <f>'Бюджет и ком.прием'!F14-'Ком.прием'!F14</f>
        <v>4</v>
      </c>
      <c r="G14" s="64"/>
      <c r="H14" s="65"/>
      <c r="I14" s="65">
        <f t="shared" si="0"/>
        <v>24</v>
      </c>
      <c r="J14" s="433">
        <f>SUM(I14:I15)</f>
        <v>24</v>
      </c>
      <c r="L14" s="127">
        <v>5</v>
      </c>
      <c r="M14" s="326">
        <v>1</v>
      </c>
      <c r="O14" s="64">
        <v>0</v>
      </c>
    </row>
    <row r="15" spans="1:15" ht="13.5" customHeight="1" thickBot="1">
      <c r="A15" s="432"/>
      <c r="B15" s="106" t="s">
        <v>176</v>
      </c>
      <c r="C15" s="199">
        <f>'Бюджет и ком.прием'!C15-'Ком.прием'!C15</f>
        <v>0</v>
      </c>
      <c r="D15" s="199">
        <f>'Бюджет и ком.прием'!D15-'Ком.прием'!D15</f>
        <v>0</v>
      </c>
      <c r="E15" s="199">
        <f>'Бюджет и ком.прием'!E15-'Ком.прием'!E15</f>
        <v>0</v>
      </c>
      <c r="F15" s="199">
        <f>'Бюджет и ком.прием'!F15-'Ком.прием'!F15</f>
        <v>0</v>
      </c>
      <c r="G15" s="122">
        <f>'Бюджет и ком.прием'!G15-'Ком.прием'!G15</f>
        <v>0</v>
      </c>
      <c r="H15" s="123"/>
      <c r="I15" s="107">
        <f t="shared" si="0"/>
        <v>0</v>
      </c>
      <c r="J15" s="435"/>
      <c r="L15" s="127"/>
      <c r="M15" s="162"/>
      <c r="O15" s="199">
        <v>0</v>
      </c>
    </row>
    <row r="16" spans="1:15" ht="14.25" customHeight="1">
      <c r="A16" s="430" t="s">
        <v>19</v>
      </c>
      <c r="B16" s="63" t="s">
        <v>59</v>
      </c>
      <c r="C16" s="64">
        <f>'Бюджет и ком.прием'!C16-'Ком.прием'!C16</f>
        <v>19</v>
      </c>
      <c r="D16" s="64">
        <f>'Бюджет и ком.прием'!D16-'Ком.прием'!D16</f>
        <v>24</v>
      </c>
      <c r="E16" s="64">
        <f>'Бюджет и ком.прием'!E16-'Ком.прием'!E16</f>
        <v>27</v>
      </c>
      <c r="F16" s="64">
        <f>'Бюджет и ком.прием'!F16-'Ком.прием'!F16</f>
        <v>21</v>
      </c>
      <c r="G16" s="64"/>
      <c r="H16" s="65"/>
      <c r="I16" s="65">
        <f t="shared" si="0"/>
        <v>91</v>
      </c>
      <c r="J16" s="433">
        <f>SUM(I16:I18)</f>
        <v>233</v>
      </c>
      <c r="L16" s="127">
        <v>17</v>
      </c>
      <c r="M16" s="162"/>
      <c r="O16" s="64">
        <v>3</v>
      </c>
    </row>
    <row r="17" spans="1:15" ht="27" customHeight="1">
      <c r="A17" s="431"/>
      <c r="B17" s="323" t="s">
        <v>284</v>
      </c>
      <c r="C17" s="141">
        <f>'Бюджет и ком.прием'!C17-'Ком.прием'!C17</f>
        <v>25</v>
      </c>
      <c r="D17" s="141">
        <f>'Бюджет и ком.прием'!D17-'Ком.прием'!D17</f>
        <v>24</v>
      </c>
      <c r="E17" s="141">
        <f>'Бюджет и ком.прием'!E17-'Ком.прием'!E17</f>
        <v>24</v>
      </c>
      <c r="F17" s="141">
        <f>'Бюджет и ком.прием'!F17-'Ком.прием'!F17</f>
        <v>15</v>
      </c>
      <c r="G17" s="141">
        <f>'Бюджет и ком.прием'!G17-'Ком.прием'!G17</f>
        <v>11</v>
      </c>
      <c r="H17" s="142"/>
      <c r="I17" s="142">
        <f>SUM(C17:H17)</f>
        <v>99</v>
      </c>
      <c r="J17" s="434"/>
      <c r="L17" s="127">
        <v>25</v>
      </c>
      <c r="M17" s="162"/>
      <c r="O17" s="141">
        <v>2</v>
      </c>
    </row>
    <row r="18" spans="1:15" ht="13.5" thickBot="1">
      <c r="A18" s="432"/>
      <c r="B18" s="99" t="s">
        <v>112</v>
      </c>
      <c r="C18" s="95">
        <f>'Бюджет и ком.прием'!C18-'Ком.прием'!C18</f>
        <v>15</v>
      </c>
      <c r="D18" s="95">
        <f>'Бюджет и ком.прием'!D18-'Ком.прием'!D18</f>
        <v>9</v>
      </c>
      <c r="E18" s="95">
        <f>'Бюджет и ком.прием'!E18-'Ком.прием'!E18</f>
        <v>10</v>
      </c>
      <c r="F18" s="95">
        <f>'Бюджет и ком.прием'!F18-'Ком.прием'!F18</f>
        <v>9</v>
      </c>
      <c r="G18" s="95"/>
      <c r="H18" s="96"/>
      <c r="I18" s="96">
        <f t="shared" si="0"/>
        <v>43</v>
      </c>
      <c r="J18" s="435"/>
      <c r="L18" s="127">
        <v>15</v>
      </c>
      <c r="M18" s="163"/>
      <c r="O18" s="95">
        <v>0</v>
      </c>
    </row>
    <row r="19" spans="1:15" ht="12.75">
      <c r="A19" s="430" t="s">
        <v>127</v>
      </c>
      <c r="B19" s="63" t="s">
        <v>57</v>
      </c>
      <c r="C19" s="64">
        <f>'Бюджет и ком.прием'!C19-'Ком.прием'!C19</f>
        <v>15</v>
      </c>
      <c r="D19" s="64">
        <f>'Бюджет и ком.прием'!D19-'Ком.прием'!D19</f>
        <v>0</v>
      </c>
      <c r="E19" s="64">
        <f>'Бюджет и ком.прием'!E19-'Ком.прием'!E19</f>
        <v>1</v>
      </c>
      <c r="F19" s="64">
        <f>'Бюджет и ком.прием'!F19-'Ком.прием'!F19</f>
        <v>0</v>
      </c>
      <c r="G19" s="64"/>
      <c r="H19" s="65"/>
      <c r="I19" s="65">
        <f>SUM(C19:H19)</f>
        <v>16</v>
      </c>
      <c r="J19" s="433">
        <f>SUM(I19:I25)</f>
        <v>262</v>
      </c>
      <c r="L19" s="127">
        <v>15</v>
      </c>
      <c r="M19" s="163"/>
      <c r="O19" s="64">
        <v>0</v>
      </c>
    </row>
    <row r="20" spans="1:15" ht="25.5">
      <c r="A20" s="431"/>
      <c r="B20" s="323" t="s">
        <v>285</v>
      </c>
      <c r="C20" s="182">
        <f>'Бюджет и ком.прием'!C20-'Ком.прием'!C20</f>
        <v>25</v>
      </c>
      <c r="D20" s="182">
        <f>'Бюджет и ком.прием'!D20-'Ком.прием'!D20</f>
        <v>0</v>
      </c>
      <c r="E20" s="182">
        <f>'Бюджет и ком.прием'!E20-'Ком.прием'!E20</f>
        <v>0</v>
      </c>
      <c r="F20" s="182">
        <f>'Бюджет и ком.прием'!F20-'Ком.прием'!F20</f>
        <v>0</v>
      </c>
      <c r="G20" s="141">
        <f>'Бюджет и ком.прием'!G20-'Ком.прием'!G20</f>
        <v>0</v>
      </c>
      <c r="H20" s="183"/>
      <c r="I20" s="183">
        <f>SUM(C20:H20)</f>
        <v>25</v>
      </c>
      <c r="J20" s="434"/>
      <c r="L20" s="127">
        <v>25</v>
      </c>
      <c r="M20" s="163"/>
      <c r="O20" s="61">
        <v>0</v>
      </c>
    </row>
    <row r="21" spans="1:15" ht="25.5">
      <c r="A21" s="431"/>
      <c r="B21" s="208" t="s">
        <v>247</v>
      </c>
      <c r="C21" s="135">
        <f>'Бюджет и ком.прием'!C21-'Ком.прием'!C21</f>
        <v>0</v>
      </c>
      <c r="D21" s="135">
        <f>'Бюджет и ком.прием'!D21-'Ком.прием'!D21</f>
        <v>16</v>
      </c>
      <c r="E21" s="135">
        <f>'Бюджет и ком.прием'!E21-'Ком.прием'!E21</f>
        <v>11</v>
      </c>
      <c r="F21" s="135">
        <f>'Бюджет и ком.прием'!F21-'Ком.прием'!F21</f>
        <v>10</v>
      </c>
      <c r="G21" s="135"/>
      <c r="H21" s="136"/>
      <c r="I21" s="136">
        <f t="shared" si="0"/>
        <v>37</v>
      </c>
      <c r="J21" s="434"/>
      <c r="L21" s="127"/>
      <c r="M21" s="162"/>
      <c r="O21" s="135">
        <v>1</v>
      </c>
    </row>
    <row r="22" spans="1:15" ht="25.5">
      <c r="A22" s="431"/>
      <c r="B22" s="323" t="s">
        <v>286</v>
      </c>
      <c r="C22" s="141">
        <f>'Бюджет и ком.прием'!C22-'Ком.прием'!C22</f>
        <v>1</v>
      </c>
      <c r="D22" s="141">
        <f>'Бюджет и ком.прием'!D22-'Ком.прием'!D22</f>
        <v>15</v>
      </c>
      <c r="E22" s="141">
        <f>'Бюджет и ком.прием'!E22-'Ком.прием'!E22</f>
        <v>0</v>
      </c>
      <c r="F22" s="141">
        <f>'Бюджет и ком.прием'!F22-'Ком.прием'!F22</f>
        <v>0</v>
      </c>
      <c r="G22" s="141">
        <f>'Бюджет и ком.прием'!G22-'Ком.прием'!G22</f>
        <v>0</v>
      </c>
      <c r="H22" s="142"/>
      <c r="I22" s="142">
        <f>SUM(C22:H22)</f>
        <v>16</v>
      </c>
      <c r="J22" s="434"/>
      <c r="L22" s="162"/>
      <c r="M22" s="162"/>
      <c r="O22" s="141">
        <v>0</v>
      </c>
    </row>
    <row r="23" spans="1:15" ht="12.75">
      <c r="A23" s="431"/>
      <c r="B23" s="293" t="s">
        <v>287</v>
      </c>
      <c r="C23" s="135">
        <f>'Бюджет и ком.прием'!C23-'Ком.прием'!C23</f>
        <v>0</v>
      </c>
      <c r="D23" s="135">
        <f>'Бюджет и ком.прием'!D23-'Ком.прием'!D23</f>
        <v>0</v>
      </c>
      <c r="E23" s="135">
        <f>'Бюджет и ком.прием'!E23-'Ком.прием'!E23</f>
        <v>8</v>
      </c>
      <c r="F23" s="135">
        <f>'Бюджет и ком.прием'!F23-'Ком.прием'!F23</f>
        <v>7</v>
      </c>
      <c r="G23" s="135"/>
      <c r="H23" s="136"/>
      <c r="I23" s="136">
        <f aca="true" t="shared" si="1" ref="I23:I38">SUM(C23:H23)</f>
        <v>15</v>
      </c>
      <c r="J23" s="434"/>
      <c r="L23" s="162"/>
      <c r="M23" s="162"/>
      <c r="O23" s="192">
        <v>0</v>
      </c>
    </row>
    <row r="24" spans="1:15" ht="12.75">
      <c r="A24" s="431"/>
      <c r="B24" s="60" t="s">
        <v>246</v>
      </c>
      <c r="C24" s="32">
        <f>'Бюджет и ком.прием'!C24-'Ком.прием'!C24</f>
        <v>28</v>
      </c>
      <c r="D24" s="32">
        <f>'Бюджет и ком.прием'!D24-'Ком.прием'!D24</f>
        <v>18</v>
      </c>
      <c r="E24" s="32">
        <f>'Бюджет и ком.прием'!E24-'Ком.прием'!E24</f>
        <v>13</v>
      </c>
      <c r="F24" s="32">
        <f>'Бюджет и ком.прием'!F24-'Ком.прием'!F24</f>
        <v>13</v>
      </c>
      <c r="G24" s="32"/>
      <c r="H24" s="27"/>
      <c r="I24" s="27">
        <f t="shared" si="1"/>
        <v>72</v>
      </c>
      <c r="J24" s="434"/>
      <c r="L24" s="162">
        <v>25</v>
      </c>
      <c r="M24" s="162"/>
      <c r="O24" s="61">
        <v>3</v>
      </c>
    </row>
    <row r="25" spans="1:15" ht="13.5" thickBot="1">
      <c r="A25" s="432"/>
      <c r="B25" s="67" t="s">
        <v>60</v>
      </c>
      <c r="C25" s="68">
        <f>'Бюджет и ком.прием'!C25-'Ком.прием'!C25</f>
        <v>25</v>
      </c>
      <c r="D25" s="68">
        <f>'Бюджет и ком.прием'!D25-'Ком.прием'!D25</f>
        <v>23</v>
      </c>
      <c r="E25" s="68">
        <f>'Бюджет и ком.прием'!E25-'Ком.прием'!E25</f>
        <v>21</v>
      </c>
      <c r="F25" s="68">
        <f>'Бюджет и ком.прием'!F25-'Ком.прием'!F25</f>
        <v>12</v>
      </c>
      <c r="G25" s="68"/>
      <c r="H25" s="69"/>
      <c r="I25" s="69">
        <f t="shared" si="1"/>
        <v>81</v>
      </c>
      <c r="J25" s="435"/>
      <c r="L25" s="127">
        <v>25</v>
      </c>
      <c r="M25" s="204"/>
      <c r="O25" s="61">
        <v>0</v>
      </c>
    </row>
    <row r="26" spans="1:15" ht="12.75">
      <c r="A26" s="471" t="s">
        <v>9</v>
      </c>
      <c r="B26" s="72" t="s">
        <v>63</v>
      </c>
      <c r="C26" s="73">
        <f>'Бюджет и ком.прием'!C26-'Ком.прием'!C26</f>
        <v>1</v>
      </c>
      <c r="D26" s="73">
        <f>'Бюджет и ком.прием'!D26-'Ком.прием'!D26</f>
        <v>19</v>
      </c>
      <c r="E26" s="73">
        <f>'Бюджет и ком.прием'!E26-'Ком.прием'!E26</f>
        <v>8</v>
      </c>
      <c r="F26" s="73">
        <f>'Бюджет и ком.прием'!F26-'Ком.прием'!F26</f>
        <v>10</v>
      </c>
      <c r="G26" s="73"/>
      <c r="H26" s="59"/>
      <c r="I26" s="59">
        <f t="shared" si="1"/>
        <v>38</v>
      </c>
      <c r="J26" s="469">
        <f>SUM(I26:I27)</f>
        <v>73</v>
      </c>
      <c r="L26" s="127"/>
      <c r="M26" s="163"/>
      <c r="O26" s="64">
        <v>2</v>
      </c>
    </row>
    <row r="27" spans="1:15" ht="13.5" thickBot="1">
      <c r="A27" s="447"/>
      <c r="B27" s="60" t="s">
        <v>64</v>
      </c>
      <c r="C27" s="61">
        <f>'Бюджет и ком.прием'!C27-'Ком.прием'!C27</f>
        <v>22</v>
      </c>
      <c r="D27" s="61">
        <f>'Бюджет и ком.прием'!D27-'Ком.прием'!D27</f>
        <v>0</v>
      </c>
      <c r="E27" s="61">
        <f>'Бюджет и ком.прием'!E27-'Ком.прием'!E27</f>
        <v>8</v>
      </c>
      <c r="F27" s="61">
        <f>'Бюджет и ком.прием'!F27-'Ком.прием'!F27</f>
        <v>5</v>
      </c>
      <c r="G27" s="61"/>
      <c r="H27" s="58"/>
      <c r="I27" s="58">
        <f t="shared" si="1"/>
        <v>35</v>
      </c>
      <c r="J27" s="470"/>
      <c r="L27" s="127">
        <v>22</v>
      </c>
      <c r="M27" s="163"/>
      <c r="O27" s="61">
        <v>0</v>
      </c>
    </row>
    <row r="28" spans="1:15" ht="12.75">
      <c r="A28" s="430" t="s">
        <v>128</v>
      </c>
      <c r="B28" s="63" t="s">
        <v>62</v>
      </c>
      <c r="C28" s="64">
        <f>'Бюджет и ком.прием'!C28-'Ком.прием'!C28</f>
        <v>26</v>
      </c>
      <c r="D28" s="64">
        <f>'Бюджет и ком.прием'!D28-'Ком.прием'!D28</f>
        <v>26</v>
      </c>
      <c r="E28" s="64">
        <f>'Бюджет и ком.прием'!E28-'Ком.прием'!E28</f>
        <v>12</v>
      </c>
      <c r="F28" s="64">
        <f>'Бюджет и ком.прием'!F28-'Ком.прием'!F28</f>
        <v>12</v>
      </c>
      <c r="G28" s="64"/>
      <c r="H28" s="65"/>
      <c r="I28" s="65">
        <f t="shared" si="1"/>
        <v>76</v>
      </c>
      <c r="J28" s="433">
        <f>SUM(I28:I31)</f>
        <v>221</v>
      </c>
      <c r="L28" s="127">
        <v>25</v>
      </c>
      <c r="M28" s="163"/>
      <c r="O28" s="64">
        <v>1</v>
      </c>
    </row>
    <row r="29" spans="1:15" ht="12.75">
      <c r="A29" s="431"/>
      <c r="B29" s="29" t="s">
        <v>67</v>
      </c>
      <c r="C29" s="32">
        <f>'Бюджет и ком.прием'!C29-'Ком.прием'!C29</f>
        <v>6</v>
      </c>
      <c r="D29" s="32">
        <f>'Бюджет и ком.прием'!D29-'Ком.прием'!D29</f>
        <v>13</v>
      </c>
      <c r="E29" s="32">
        <f>'Бюджет и ком.прием'!E29-'Ком.прием'!E29</f>
        <v>10</v>
      </c>
      <c r="F29" s="32">
        <f>'Бюджет и ком.прием'!F29-'Ком.прием'!F29</f>
        <v>10</v>
      </c>
      <c r="G29" s="32"/>
      <c r="H29" s="27"/>
      <c r="I29" s="27">
        <f t="shared" si="1"/>
        <v>39</v>
      </c>
      <c r="J29" s="434"/>
      <c r="L29" s="126">
        <v>18</v>
      </c>
      <c r="M29" s="163"/>
      <c r="O29" s="32">
        <v>0</v>
      </c>
    </row>
    <row r="30" spans="1:15" ht="12.75">
      <c r="A30" s="431"/>
      <c r="B30" s="29" t="s">
        <v>61</v>
      </c>
      <c r="C30" s="32">
        <f>'Бюджет и ком.прием'!C30-'Ком.прием'!C30</f>
        <v>15</v>
      </c>
      <c r="D30" s="32">
        <f>'Бюджет и ком.прием'!D30-'Ком.прием'!D30</f>
        <v>13</v>
      </c>
      <c r="E30" s="32">
        <f>'Бюджет и ком.прием'!E30-'Ком.прием'!E30</f>
        <v>13</v>
      </c>
      <c r="F30" s="32">
        <f>'Бюджет и ком.прием'!F30-'Ком.прием'!F30</f>
        <v>10</v>
      </c>
      <c r="G30" s="32"/>
      <c r="H30" s="27"/>
      <c r="I30" s="27">
        <f t="shared" si="1"/>
        <v>51</v>
      </c>
      <c r="J30" s="434"/>
      <c r="L30" s="127">
        <v>18</v>
      </c>
      <c r="M30" s="162"/>
      <c r="O30" s="32">
        <v>2</v>
      </c>
    </row>
    <row r="31" spans="1:15" ht="26.25" thickBot="1">
      <c r="A31" s="432"/>
      <c r="B31" s="321" t="s">
        <v>288</v>
      </c>
      <c r="C31" s="139">
        <f>'Бюджет и ком.прием'!C31-'Ком.прием'!C31</f>
        <v>15</v>
      </c>
      <c r="D31" s="139">
        <f>'Бюджет и ком.прием'!D31-'Ком.прием'!D31</f>
        <v>11</v>
      </c>
      <c r="E31" s="139">
        <f>'Бюджет и ком.прием'!E31-'Ком.прием'!E31</f>
        <v>8</v>
      </c>
      <c r="F31" s="139">
        <f>'Бюджет и ком.прием'!F31-'Ком.прием'!F31</f>
        <v>12</v>
      </c>
      <c r="G31" s="139">
        <f>'Бюджет и ком.прием'!G31-'Ком.прием'!G31</f>
        <v>9</v>
      </c>
      <c r="H31" s="139"/>
      <c r="I31" s="284">
        <f t="shared" si="1"/>
        <v>55</v>
      </c>
      <c r="J31" s="435"/>
      <c r="L31" s="126">
        <v>15</v>
      </c>
      <c r="M31" s="163"/>
      <c r="O31" s="139">
        <v>1</v>
      </c>
    </row>
    <row r="32" spans="1:15" ht="12.75">
      <c r="A32" s="431" t="s">
        <v>210</v>
      </c>
      <c r="B32" s="74" t="s">
        <v>151</v>
      </c>
      <c r="C32" s="75">
        <f>'Бюджет и ком.прием'!C32-'Ком.прием'!C32</f>
        <v>0</v>
      </c>
      <c r="D32" s="75">
        <f>'Бюджет и ком.прием'!D32-'Ком.прием'!D32</f>
        <v>12</v>
      </c>
      <c r="E32" s="75">
        <f>'Бюджет и ком.прием'!E32-'Ком.прием'!E32</f>
        <v>10</v>
      </c>
      <c r="F32" s="75">
        <f>'Бюджет и ком.прием'!F32-'Ком.прием'!F32</f>
        <v>13</v>
      </c>
      <c r="G32" s="312">
        <f>'Бюджет и ком.прием'!G32-'Ком.прием'!G32</f>
        <v>10</v>
      </c>
      <c r="H32" s="75"/>
      <c r="I32" s="76">
        <f t="shared" si="1"/>
        <v>45</v>
      </c>
      <c r="J32" s="434">
        <f>SUM(I32:I33)</f>
        <v>95</v>
      </c>
      <c r="L32" s="127"/>
      <c r="M32" s="162"/>
      <c r="O32" s="105">
        <v>0</v>
      </c>
    </row>
    <row r="33" spans="1:15" ht="14.25" customHeight="1" thickBot="1">
      <c r="A33" s="432"/>
      <c r="B33" s="153" t="s">
        <v>150</v>
      </c>
      <c r="C33" s="104">
        <f>'Бюджет и ком.прием'!C33-'Ком.прием'!C33</f>
        <v>10</v>
      </c>
      <c r="D33" s="104">
        <f>'Бюджет и ком.прием'!D33-'Ком.прием'!D33</f>
        <v>7</v>
      </c>
      <c r="E33" s="104">
        <f>'Бюджет и ком.прием'!E33-'Ком.прием'!E33</f>
        <v>11</v>
      </c>
      <c r="F33" s="104">
        <f>'Бюджет и ком.прием'!F33-'Ком.прием'!F33</f>
        <v>10</v>
      </c>
      <c r="G33" s="313">
        <f>'Бюджет и ком.прием'!G33-'Ком.прием'!G33</f>
        <v>12</v>
      </c>
      <c r="H33" s="104"/>
      <c r="I33" s="105">
        <f t="shared" si="1"/>
        <v>50</v>
      </c>
      <c r="J33" s="434"/>
      <c r="L33" s="127">
        <v>10</v>
      </c>
      <c r="M33" s="162"/>
      <c r="O33" s="105">
        <v>1</v>
      </c>
    </row>
    <row r="34" spans="1:15" ht="12.75">
      <c r="A34" s="420" t="s">
        <v>10</v>
      </c>
      <c r="B34" s="63" t="s">
        <v>78</v>
      </c>
      <c r="C34" s="64">
        <f>'Бюджет и ком.прием'!C34-'Ком.прием'!C34</f>
        <v>17</v>
      </c>
      <c r="D34" s="64">
        <f>'Бюджет и ком.прием'!D34-'Ком.прием'!D34</f>
        <v>17</v>
      </c>
      <c r="E34" s="64">
        <f>'Бюджет и ком.прием'!E34-'Ком.прием'!E34</f>
        <v>16</v>
      </c>
      <c r="F34" s="64">
        <f>'Бюджет и ком.прием'!F34-'Ком.прием'!F34</f>
        <v>18</v>
      </c>
      <c r="G34" s="64"/>
      <c r="H34" s="65"/>
      <c r="I34" s="86">
        <f t="shared" si="1"/>
        <v>68</v>
      </c>
      <c r="J34" s="474">
        <f>SUM(I34:I37)</f>
        <v>108</v>
      </c>
      <c r="L34" s="127">
        <v>20</v>
      </c>
      <c r="M34" s="162"/>
      <c r="O34" s="64">
        <v>3</v>
      </c>
    </row>
    <row r="35" spans="1:15" ht="25.5">
      <c r="A35" s="428"/>
      <c r="B35" s="323" t="s">
        <v>289</v>
      </c>
      <c r="C35" s="147">
        <f>'Бюджет и ком.прием'!C35-'Ком.прием'!C35</f>
        <v>9</v>
      </c>
      <c r="D35" s="147">
        <f>'Бюджет и ком.прием'!D35-'Ком.прием'!D35</f>
        <v>12</v>
      </c>
      <c r="E35" s="147">
        <f>'Бюджет и ком.прием'!E35-'Ком.прием'!E35</f>
        <v>8</v>
      </c>
      <c r="F35" s="147">
        <f>'Бюджет и ком.прием'!F35-'Ком.прием'!F35</f>
        <v>6</v>
      </c>
      <c r="G35" s="147">
        <f>'Бюджет и ком.прием'!G35-'Ком.прием'!G35</f>
        <v>4</v>
      </c>
      <c r="H35" s="147"/>
      <c r="I35" s="142">
        <f t="shared" si="1"/>
        <v>39</v>
      </c>
      <c r="J35" s="434"/>
      <c r="L35" s="127">
        <v>15</v>
      </c>
      <c r="M35" s="162"/>
      <c r="O35" s="141">
        <v>0</v>
      </c>
    </row>
    <row r="36" spans="1:15" s="1" customFormat="1" ht="12.75">
      <c r="A36" s="428"/>
      <c r="B36" s="101" t="s">
        <v>208</v>
      </c>
      <c r="C36" s="32">
        <f>'Бюджет и ком.прием'!C36-'Ком.прием'!C36</f>
        <v>0</v>
      </c>
      <c r="D36" s="32">
        <f>'Бюджет и ком.прием'!D36-'Ком.прием'!D36</f>
        <v>0</v>
      </c>
      <c r="E36" s="32">
        <f>'Бюджет и ком.прием'!E36-'Ком.прием'!E36</f>
        <v>0</v>
      </c>
      <c r="F36" s="32">
        <f>'Бюджет и ком.прием'!F36-'Ком.прием'!F36</f>
        <v>1</v>
      </c>
      <c r="G36" s="32"/>
      <c r="H36" s="32"/>
      <c r="I36" s="59">
        <f t="shared" si="1"/>
        <v>1</v>
      </c>
      <c r="J36" s="434"/>
      <c r="L36" s="127"/>
      <c r="M36" s="163"/>
      <c r="O36" s="102">
        <v>0</v>
      </c>
    </row>
    <row r="37" spans="1:15" ht="15" customHeight="1" thickBot="1">
      <c r="A37" s="488"/>
      <c r="B37" s="67" t="s">
        <v>68</v>
      </c>
      <c r="C37" s="100">
        <f>'Бюджет и ком.прием'!C37-'Ком.прием'!C37</f>
        <v>0</v>
      </c>
      <c r="D37" s="68">
        <f>'Бюджет и ком.прием'!D37-'Ком.прием'!D37</f>
        <v>0</v>
      </c>
      <c r="E37" s="68">
        <f>'Бюджет и ком.прием'!E37-'Ком.прием'!E37</f>
        <v>0</v>
      </c>
      <c r="F37" s="68">
        <f>'Бюджет и ком.прием'!F37-'Ком.прием'!F37</f>
        <v>0</v>
      </c>
      <c r="G37" s="68"/>
      <c r="H37" s="69"/>
      <c r="I37" s="69">
        <f t="shared" si="1"/>
        <v>0</v>
      </c>
      <c r="J37" s="475"/>
      <c r="L37" s="127"/>
      <c r="M37" s="162"/>
      <c r="O37" s="68">
        <v>0</v>
      </c>
    </row>
    <row r="38" spans="1:15" ht="12.75">
      <c r="A38" s="420" t="s">
        <v>211</v>
      </c>
      <c r="B38" s="63" t="s">
        <v>69</v>
      </c>
      <c r="C38" s="64">
        <f>'Бюджет и ком.прием'!C38-'Ком.прием'!C38</f>
        <v>0</v>
      </c>
      <c r="D38" s="64">
        <f>'Бюджет и ком.прием'!D38-'Ком.прием'!D38</f>
        <v>0</v>
      </c>
      <c r="E38" s="64">
        <f>'Бюджет и ком.прием'!E38-'Ком.прием'!E38</f>
        <v>0</v>
      </c>
      <c r="F38" s="64">
        <f>'Бюджет и ком.прием'!F38-'Ком.прием'!F38</f>
        <v>8</v>
      </c>
      <c r="G38" s="64"/>
      <c r="H38" s="65"/>
      <c r="I38" s="65">
        <f t="shared" si="1"/>
        <v>8</v>
      </c>
      <c r="J38" s="474">
        <f>SUM(I38:I41)</f>
        <v>285</v>
      </c>
      <c r="L38" s="127"/>
      <c r="M38" s="162"/>
      <c r="O38" s="64">
        <v>0</v>
      </c>
    </row>
    <row r="39" spans="1:15" ht="12.75">
      <c r="A39" s="446"/>
      <c r="B39" s="29" t="s">
        <v>70</v>
      </c>
      <c r="C39" s="32">
        <f>'Бюджет и ком.прием'!C39-'Ком.прием'!C39</f>
        <v>40</v>
      </c>
      <c r="D39" s="32">
        <f>'Бюджет и ком.прием'!D39-'Ком.прием'!D39</f>
        <v>39</v>
      </c>
      <c r="E39" s="32">
        <f>'Бюджет и ком.прием'!E39-'Ком.прием'!E39</f>
        <v>33</v>
      </c>
      <c r="F39" s="32">
        <f>'Бюджет и ком.прием'!F39-'Ком.прием'!F39</f>
        <v>28</v>
      </c>
      <c r="G39" s="32"/>
      <c r="H39" s="27"/>
      <c r="I39" s="27">
        <f aca="true" t="shared" si="2" ref="I39:I51">SUM(C39:H39)</f>
        <v>140</v>
      </c>
      <c r="J39" s="484"/>
      <c r="L39" s="127">
        <v>40</v>
      </c>
      <c r="M39" s="162"/>
      <c r="O39" s="32">
        <v>4</v>
      </c>
    </row>
    <row r="40" spans="1:15" ht="25.5">
      <c r="A40" s="447"/>
      <c r="B40" s="322" t="s">
        <v>290</v>
      </c>
      <c r="C40" s="141">
        <f>'Бюджет и ком.прием'!C40-'Ком.прием'!C40</f>
        <v>14</v>
      </c>
      <c r="D40" s="141">
        <f>'Бюджет и ком.прием'!D40-'Ком.прием'!D40</f>
        <v>14</v>
      </c>
      <c r="E40" s="141">
        <f>'Бюджет и ком.прием'!E40-'Ком.прием'!E40</f>
        <v>14</v>
      </c>
      <c r="F40" s="141">
        <f>'Бюджет и ком.прием'!F40-'Ком.прием'!F40</f>
        <v>14</v>
      </c>
      <c r="G40" s="182">
        <f>'Бюджет и ком.прием'!G40-'Ком.прием'!G40</f>
        <v>10</v>
      </c>
      <c r="H40" s="183"/>
      <c r="I40" s="142">
        <f t="shared" si="2"/>
        <v>66</v>
      </c>
      <c r="J40" s="485"/>
      <c r="L40" s="127">
        <v>15</v>
      </c>
      <c r="M40" s="162"/>
      <c r="O40" s="182">
        <v>0</v>
      </c>
    </row>
    <row r="41" spans="1:15" ht="13.5" thickBot="1">
      <c r="A41" s="421"/>
      <c r="B41" s="67" t="s">
        <v>71</v>
      </c>
      <c r="C41" s="68">
        <f>'Бюджет и ком.прием'!C41-'Ком.прием'!C41</f>
        <v>25</v>
      </c>
      <c r="D41" s="68">
        <f>'Бюджет и ком.прием'!D41-'Ком.прием'!D41</f>
        <v>14</v>
      </c>
      <c r="E41" s="68">
        <f>'Бюджет и ком.прием'!E41-'Ком.прием'!E41</f>
        <v>18</v>
      </c>
      <c r="F41" s="68">
        <f>'Бюджет и ком.прием'!F41-'Ком.прием'!F41</f>
        <v>14</v>
      </c>
      <c r="G41" s="68"/>
      <c r="H41" s="69"/>
      <c r="I41" s="69">
        <f t="shared" si="2"/>
        <v>71</v>
      </c>
      <c r="J41" s="475"/>
      <c r="L41" s="127">
        <v>25</v>
      </c>
      <c r="M41" s="162"/>
      <c r="O41" s="68">
        <v>0</v>
      </c>
    </row>
    <row r="42" spans="1:15" ht="12.75" customHeight="1">
      <c r="A42" s="430" t="s">
        <v>173</v>
      </c>
      <c r="B42" s="63" t="s">
        <v>72</v>
      </c>
      <c r="C42" s="85">
        <f>'Бюджет и ком.прием'!C42-'Ком.прием'!C42</f>
        <v>16</v>
      </c>
      <c r="D42" s="85">
        <f>'Бюджет и ком.прием'!D42-'Ком.прием'!D42</f>
        <v>20</v>
      </c>
      <c r="E42" s="85">
        <f>'Бюджет и ком.прием'!E42-'Ком.прием'!E42</f>
        <v>22</v>
      </c>
      <c r="F42" s="85">
        <f>'Бюджет и ком.прием'!F42-'Ком.прием'!F42</f>
        <v>10</v>
      </c>
      <c r="G42" s="85"/>
      <c r="H42" s="86"/>
      <c r="I42" s="86">
        <f t="shared" si="2"/>
        <v>68</v>
      </c>
      <c r="J42" s="433">
        <f>SUM(I42:I45)</f>
        <v>202</v>
      </c>
      <c r="L42" s="127">
        <v>15</v>
      </c>
      <c r="M42" s="267"/>
      <c r="O42" s="64">
        <v>1</v>
      </c>
    </row>
    <row r="43" spans="1:15" ht="12.75">
      <c r="A43" s="431"/>
      <c r="B43" s="72" t="s">
        <v>243</v>
      </c>
      <c r="C43" s="73">
        <f>'Бюджет и ком.прием'!C43-'Ком.прием'!C43</f>
        <v>13</v>
      </c>
      <c r="D43" s="73">
        <f>'Бюджет и ком.прием'!D43-'Ком.прием'!D43</f>
        <v>15</v>
      </c>
      <c r="E43" s="73">
        <f>'Бюджет и ком.прием'!E43-'Ком.прием'!E43</f>
        <v>14</v>
      </c>
      <c r="F43" s="73">
        <f>'Бюджет и ком.прием'!F43-'Ком.прием'!F43</f>
        <v>11</v>
      </c>
      <c r="G43" s="73"/>
      <c r="H43" s="59"/>
      <c r="I43" s="59">
        <f>SUM(C43:H43)</f>
        <v>53</v>
      </c>
      <c r="J43" s="434"/>
      <c r="L43" s="127">
        <v>15</v>
      </c>
      <c r="M43" s="162"/>
      <c r="O43" s="32">
        <v>1</v>
      </c>
    </row>
    <row r="44" spans="1:15" ht="12.75">
      <c r="A44" s="431"/>
      <c r="B44" s="72" t="s">
        <v>244</v>
      </c>
      <c r="C44" s="73">
        <f>'Бюджет и ком.прием'!C44-'Ком.прием'!C44</f>
        <v>20</v>
      </c>
      <c r="D44" s="73">
        <f>'Бюджет и ком.прием'!D44-'Ком.прием'!D44</f>
        <v>21</v>
      </c>
      <c r="E44" s="73">
        <f>'Бюджет и ком.прием'!E44-'Ком.прием'!E44</f>
        <v>21</v>
      </c>
      <c r="F44" s="73">
        <f>'Бюджет и ком.прием'!F44-'Ком.прием'!F44</f>
        <v>10</v>
      </c>
      <c r="G44" s="73"/>
      <c r="H44" s="59"/>
      <c r="I44" s="59">
        <f>SUM(C44:H44)</f>
        <v>72</v>
      </c>
      <c r="J44" s="434"/>
      <c r="L44" s="127">
        <v>20</v>
      </c>
      <c r="M44" s="294"/>
      <c r="O44" s="73">
        <v>0</v>
      </c>
    </row>
    <row r="45" spans="1:15" ht="13.5" thickBot="1">
      <c r="A45" s="432"/>
      <c r="B45" s="153" t="s">
        <v>245</v>
      </c>
      <c r="C45" s="122">
        <f>'Бюджет и ком.прием'!C45-'Ком.прием'!C45</f>
        <v>9</v>
      </c>
      <c r="D45" s="122">
        <f>'Бюджет и ком.прием'!D45-'Ком.прием'!D45</f>
        <v>0</v>
      </c>
      <c r="E45" s="122">
        <f>'Бюджет и ком.прием'!E45-'Ком.прием'!E45</f>
        <v>0</v>
      </c>
      <c r="F45" s="122">
        <f>'Бюджет и ком.прием'!F45-'Ком.прием'!F45</f>
        <v>0</v>
      </c>
      <c r="G45" s="122">
        <f>'Бюджет и ком.прием'!G45-'Ком.прием'!G45</f>
        <v>0</v>
      </c>
      <c r="H45" s="123"/>
      <c r="I45" s="125">
        <f>SUM(C45:H45)</f>
        <v>9</v>
      </c>
      <c r="J45" s="435"/>
      <c r="L45" s="172">
        <v>9</v>
      </c>
      <c r="M45" s="164"/>
      <c r="O45" s="199">
        <v>0</v>
      </c>
    </row>
    <row r="46" spans="1:15" ht="12.75">
      <c r="A46" s="420" t="s">
        <v>11</v>
      </c>
      <c r="B46" s="74" t="s">
        <v>149</v>
      </c>
      <c r="C46" s="75">
        <f>'Бюджет и ком.прием'!C46-'Ком.прием'!C46</f>
        <v>5</v>
      </c>
      <c r="D46" s="75">
        <f>'Бюджет и ком.прием'!D46-'Ком.прием'!D46</f>
        <v>0</v>
      </c>
      <c r="E46" s="75">
        <f>'Бюджет и ком.прием'!E46-'Ком.прием'!E46</f>
        <v>0</v>
      </c>
      <c r="F46" s="75">
        <f>'Бюджет и ком.прием'!F46-'Ком.прием'!F46</f>
        <v>9</v>
      </c>
      <c r="G46" s="75"/>
      <c r="H46" s="75"/>
      <c r="I46" s="76">
        <f t="shared" si="2"/>
        <v>14</v>
      </c>
      <c r="J46" s="474">
        <f>SUM(I46:I49)</f>
        <v>77</v>
      </c>
      <c r="L46" s="162">
        <v>5</v>
      </c>
      <c r="M46" s="162"/>
      <c r="O46" s="76">
        <v>0</v>
      </c>
    </row>
    <row r="47" spans="1:15" ht="12.75">
      <c r="A47" s="447"/>
      <c r="B47" s="153" t="s">
        <v>170</v>
      </c>
      <c r="C47" s="34">
        <f>'Бюджет и ком.прием'!C47-'Ком.прием'!C47</f>
        <v>5</v>
      </c>
      <c r="D47" s="34">
        <f>'Бюджет и ком.прием'!D47-'Ком.прием'!D47</f>
        <v>0</v>
      </c>
      <c r="E47" s="34">
        <f>'Бюджет и ком.прием'!E47-'Ком.прием'!E47</f>
        <v>1</v>
      </c>
      <c r="F47" s="34">
        <f>'Бюджет и ком.прием'!F47-'Ком.прием'!F47</f>
        <v>3</v>
      </c>
      <c r="G47" s="34"/>
      <c r="H47" s="34">
        <f>'Бюджет и ком.прием'!H47-'Ком.прием'!H47</f>
        <v>4</v>
      </c>
      <c r="I47" s="28">
        <f>SUM(C47:H47)</f>
        <v>13</v>
      </c>
      <c r="J47" s="485"/>
      <c r="L47" s="162">
        <v>5</v>
      </c>
      <c r="M47" s="162"/>
      <c r="O47" s="123">
        <v>0</v>
      </c>
    </row>
    <row r="48" spans="1:15" ht="25.5">
      <c r="A48" s="447"/>
      <c r="B48" s="208" t="s">
        <v>273</v>
      </c>
      <c r="C48" s="192">
        <f>'Бюджет и ком.прием'!C48-'Ком.прием'!C48</f>
        <v>15</v>
      </c>
      <c r="D48" s="192">
        <f>'Бюджет и ком.прием'!D48-'Ком.прием'!D48</f>
        <v>0</v>
      </c>
      <c r="E48" s="192">
        <f>'Бюджет и ком.прием'!E48-'Ком.прием'!E48</f>
        <v>0</v>
      </c>
      <c r="F48" s="192">
        <f>'Бюджет и ком.прием'!F48-'Ком.прием'!F48</f>
        <v>0</v>
      </c>
      <c r="G48" s="192"/>
      <c r="H48" s="192"/>
      <c r="I48" s="136">
        <f t="shared" si="2"/>
        <v>15</v>
      </c>
      <c r="J48" s="485"/>
      <c r="L48" s="162">
        <v>15</v>
      </c>
      <c r="M48" s="162"/>
      <c r="O48" s="123"/>
    </row>
    <row r="49" spans="1:15" ht="26.25" thickBot="1">
      <c r="A49" s="421"/>
      <c r="B49" s="201" t="s">
        <v>125</v>
      </c>
      <c r="C49" s="137">
        <f>'Бюджет и ком.прием'!C49-'Ком.прием'!C49</f>
        <v>2</v>
      </c>
      <c r="D49" s="137">
        <f>'Бюджет и ком.прием'!D49-'Ком.прием'!D49</f>
        <v>13</v>
      </c>
      <c r="E49" s="137">
        <f>'Бюджет и ком.прием'!E49-'Ком.прием'!E49</f>
        <v>10</v>
      </c>
      <c r="F49" s="137">
        <f>'Бюджет и ком.прием'!F49-'Ком.прием'!F49</f>
        <v>10</v>
      </c>
      <c r="G49" s="137"/>
      <c r="H49" s="138"/>
      <c r="I49" s="150">
        <f t="shared" si="2"/>
        <v>35</v>
      </c>
      <c r="J49" s="475"/>
      <c r="L49" s="127"/>
      <c r="M49" s="162"/>
      <c r="O49" s="137">
        <v>4</v>
      </c>
    </row>
    <row r="50" spans="1:15" ht="12.75" customHeight="1">
      <c r="A50" s="420" t="s">
        <v>307</v>
      </c>
      <c r="B50" s="63" t="s">
        <v>73</v>
      </c>
      <c r="C50" s="64">
        <f>'Бюджет и ком.прием'!C50-'Ком.прием'!C50</f>
        <v>20</v>
      </c>
      <c r="D50" s="64">
        <f>'Бюджет и ком.прием'!D50-'Ком.прием'!D50</f>
        <v>20</v>
      </c>
      <c r="E50" s="64">
        <f>'Бюджет и ком.прием'!E50-'Ком.прием'!E50</f>
        <v>20</v>
      </c>
      <c r="F50" s="64">
        <f>'Бюджет и ком.прием'!F50-'Ком.прием'!F50</f>
        <v>12</v>
      </c>
      <c r="G50" s="64"/>
      <c r="H50" s="65"/>
      <c r="I50" s="65">
        <f t="shared" si="2"/>
        <v>72</v>
      </c>
      <c r="J50" s="474">
        <f>SUM(I50:I51)</f>
        <v>157</v>
      </c>
      <c r="L50" s="128">
        <v>20</v>
      </c>
      <c r="M50" s="162"/>
      <c r="O50" s="64">
        <v>1</v>
      </c>
    </row>
    <row r="51" spans="1:15" ht="27.75" customHeight="1" thickBot="1">
      <c r="A51" s="421"/>
      <c r="B51" s="201" t="s">
        <v>108</v>
      </c>
      <c r="C51" s="137">
        <f>'Бюджет и ком.прием'!C51-'Ком.прием'!C51</f>
        <v>24</v>
      </c>
      <c r="D51" s="137">
        <f>'Бюджет и ком.прием'!D51-'Ком.прием'!D51</f>
        <v>20</v>
      </c>
      <c r="E51" s="137">
        <f>'Бюджет и ком.прием'!E51-'Ком.прием'!E51</f>
        <v>24</v>
      </c>
      <c r="F51" s="137">
        <f>'Бюджет и ком.прием'!F51-'Ком.прием'!F51</f>
        <v>17</v>
      </c>
      <c r="G51" s="137"/>
      <c r="H51" s="138"/>
      <c r="I51" s="138">
        <f t="shared" si="2"/>
        <v>85</v>
      </c>
      <c r="J51" s="475"/>
      <c r="L51" s="128">
        <v>25</v>
      </c>
      <c r="M51" s="162"/>
      <c r="O51" s="137">
        <v>0</v>
      </c>
    </row>
    <row r="52" spans="1:15" ht="13.5" thickBot="1">
      <c r="A52" s="486" t="s">
        <v>13</v>
      </c>
      <c r="B52" s="487"/>
      <c r="C52" s="91">
        <f aca="true" t="shared" si="3" ref="C52:J52">SUM(C4:C51)</f>
        <v>639</v>
      </c>
      <c r="D52" s="91">
        <f t="shared" si="3"/>
        <v>582</v>
      </c>
      <c r="E52" s="91">
        <f t="shared" si="3"/>
        <v>530</v>
      </c>
      <c r="F52" s="91">
        <f t="shared" si="3"/>
        <v>450</v>
      </c>
      <c r="G52" s="91">
        <f t="shared" si="3"/>
        <v>81</v>
      </c>
      <c r="H52" s="91">
        <f t="shared" si="3"/>
        <v>4</v>
      </c>
      <c r="I52" s="91">
        <f t="shared" si="3"/>
        <v>2286</v>
      </c>
      <c r="J52" s="92">
        <f t="shared" si="3"/>
        <v>2286</v>
      </c>
      <c r="L52" s="210">
        <f>SUM(L4:L51)</f>
        <v>654</v>
      </c>
      <c r="M52" s="165">
        <f>SUM(M4:M51)</f>
        <v>1</v>
      </c>
      <c r="O52" s="91">
        <f>SUM(O4:O51)</f>
        <v>40</v>
      </c>
    </row>
    <row r="53" ht="12.75">
      <c r="A53" s="4"/>
    </row>
    <row r="54" spans="3:8" ht="12.75">
      <c r="C54" s="1">
        <v>639</v>
      </c>
      <c r="D54">
        <v>584</v>
      </c>
      <c r="E54">
        <v>530</v>
      </c>
      <c r="F54">
        <v>449</v>
      </c>
      <c r="G54">
        <v>81</v>
      </c>
      <c r="H54">
        <v>4</v>
      </c>
    </row>
    <row r="59" ht="12.75"/>
    <row r="60" ht="12.75"/>
    <row r="61" ht="12.75"/>
    <row r="63" ht="12.75"/>
  </sheetData>
  <sheetProtection/>
  <mergeCells count="34">
    <mergeCell ref="A52:B52"/>
    <mergeCell ref="A46:A49"/>
    <mergeCell ref="J46:J49"/>
    <mergeCell ref="A50:A51"/>
    <mergeCell ref="J50:J51"/>
    <mergeCell ref="A34:A37"/>
    <mergeCell ref="J8:J9"/>
    <mergeCell ref="J42:J45"/>
    <mergeCell ref="J38:J41"/>
    <mergeCell ref="A32:A33"/>
    <mergeCell ref="A42:A45"/>
    <mergeCell ref="J34:J37"/>
    <mergeCell ref="A38:A41"/>
    <mergeCell ref="J32:J33"/>
    <mergeCell ref="J28:J31"/>
    <mergeCell ref="A28:A31"/>
    <mergeCell ref="A1:J1"/>
    <mergeCell ref="J2:J3"/>
    <mergeCell ref="A2:B3"/>
    <mergeCell ref="C2:H2"/>
    <mergeCell ref="I2:I3"/>
    <mergeCell ref="A10:A13"/>
    <mergeCell ref="J10:J13"/>
    <mergeCell ref="A5:A7"/>
    <mergeCell ref="J5:J7"/>
    <mergeCell ref="A8:A9"/>
    <mergeCell ref="A14:A15"/>
    <mergeCell ref="J14:J15"/>
    <mergeCell ref="A16:A18"/>
    <mergeCell ref="J26:J27"/>
    <mergeCell ref="A19:A25"/>
    <mergeCell ref="J19:J25"/>
    <mergeCell ref="A26:A27"/>
    <mergeCell ref="J16:J18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60" sqref="A160"/>
    </sheetView>
  </sheetViews>
  <sheetFormatPr defaultColWidth="9.00390625" defaultRowHeight="12.75"/>
  <cols>
    <col min="1" max="1" width="81.50390625" style="5" customWidth="1"/>
    <col min="2" max="2" width="9.50390625" style="21" customWidth="1"/>
    <col min="3" max="3" width="11.50390625" style="22" customWidth="1"/>
    <col min="4" max="4" width="11.00390625" style="22" customWidth="1"/>
    <col min="12" max="12" width="10.50390625" style="0" bestFit="1" customWidth="1"/>
  </cols>
  <sheetData>
    <row r="1" spans="1:4" ht="18" customHeight="1">
      <c r="A1" s="491" t="s">
        <v>161</v>
      </c>
      <c r="B1" s="493" t="s">
        <v>1</v>
      </c>
      <c r="C1" s="489" t="s">
        <v>25</v>
      </c>
      <c r="D1" s="490"/>
    </row>
    <row r="2" spans="1:4" ht="45.75" customHeight="1">
      <c r="A2" s="492"/>
      <c r="B2" s="494"/>
      <c r="C2" s="12" t="s">
        <v>24</v>
      </c>
      <c r="D2" s="12" t="s">
        <v>23</v>
      </c>
    </row>
    <row r="3" spans="1:4" ht="15">
      <c r="A3" s="8" t="s">
        <v>33</v>
      </c>
      <c r="B3" s="13"/>
      <c r="C3" s="14"/>
      <c r="D3" s="14"/>
    </row>
    <row r="4" spans="1:4" ht="15">
      <c r="A4" s="9" t="s">
        <v>254</v>
      </c>
      <c r="B4" s="13">
        <f>'Бюджет и ком.прием'!I38</f>
        <v>9</v>
      </c>
      <c r="C4" s="13">
        <f>B4-D4</f>
        <v>8</v>
      </c>
      <c r="D4" s="13">
        <f>'Ком.прием'!I38</f>
        <v>1</v>
      </c>
    </row>
    <row r="5" spans="1:4" ht="15">
      <c r="A5" s="11" t="s">
        <v>291</v>
      </c>
      <c r="B5" s="13"/>
      <c r="C5" s="13"/>
      <c r="D5" s="13"/>
    </row>
    <row r="6" spans="1:4" ht="15">
      <c r="A6" s="9" t="s">
        <v>85</v>
      </c>
      <c r="B6" s="13">
        <f>'Бюджет и ком.прием'!I39</f>
        <v>160</v>
      </c>
      <c r="C6" s="13">
        <f>B6-D6</f>
        <v>140</v>
      </c>
      <c r="D6" s="13">
        <f>'Ком.прием'!I39</f>
        <v>20</v>
      </c>
    </row>
    <row r="7" spans="1:4" ht="30">
      <c r="A7" s="269" t="s">
        <v>203</v>
      </c>
      <c r="B7" s="13"/>
      <c r="C7" s="13"/>
      <c r="D7" s="13"/>
    </row>
    <row r="8" spans="1:4" ht="15">
      <c r="A8" s="9"/>
      <c r="B8" s="15">
        <f>SUM(C8:D8)</f>
        <v>169</v>
      </c>
      <c r="C8" s="15">
        <f>SUM(C4:C6)</f>
        <v>148</v>
      </c>
      <c r="D8" s="15">
        <f>SUM(D4:D6)</f>
        <v>21</v>
      </c>
    </row>
    <row r="9" spans="1:4" ht="15">
      <c r="A9" s="9"/>
      <c r="B9" s="13"/>
      <c r="C9" s="13"/>
      <c r="D9" s="13"/>
    </row>
    <row r="10" spans="1:4" ht="15">
      <c r="A10" s="8" t="s">
        <v>34</v>
      </c>
      <c r="B10" s="13"/>
      <c r="C10" s="14"/>
      <c r="D10" s="14"/>
    </row>
    <row r="11" spans="1:4" ht="15">
      <c r="A11" s="9" t="s">
        <v>255</v>
      </c>
      <c r="B11" s="13">
        <f>'Бюджет и ком.прием'!I34</f>
        <v>69</v>
      </c>
      <c r="C11" s="13">
        <f>B11-D11</f>
        <v>68</v>
      </c>
      <c r="D11" s="13">
        <f>'Ком.прием'!I34</f>
        <v>1</v>
      </c>
    </row>
    <row r="12" spans="1:4" ht="15">
      <c r="A12" s="11" t="s">
        <v>187</v>
      </c>
      <c r="B12" s="13"/>
      <c r="C12" s="13"/>
      <c r="D12" s="13"/>
    </row>
    <row r="13" spans="1:4" ht="15">
      <c r="A13" s="11" t="s">
        <v>186</v>
      </c>
      <c r="B13" s="13"/>
      <c r="C13" s="13"/>
      <c r="D13" s="13"/>
    </row>
    <row r="14" spans="2:4" ht="15">
      <c r="B14" s="15">
        <f>SUM(C14:D14)</f>
        <v>69</v>
      </c>
      <c r="C14" s="15">
        <f>SUM(C11:C11)</f>
        <v>68</v>
      </c>
      <c r="D14" s="15">
        <f>SUM(D11:D11)</f>
        <v>1</v>
      </c>
    </row>
    <row r="15" spans="1:4" ht="15">
      <c r="A15" s="9"/>
      <c r="B15" s="13"/>
      <c r="C15" s="13"/>
      <c r="D15" s="13"/>
    </row>
    <row r="16" spans="1:4" ht="15">
      <c r="A16" s="8" t="s">
        <v>35</v>
      </c>
      <c r="B16" s="13"/>
      <c r="C16" s="14"/>
      <c r="D16" s="14"/>
    </row>
    <row r="17" spans="1:4" ht="15">
      <c r="A17" s="9" t="s">
        <v>87</v>
      </c>
      <c r="B17" s="13">
        <f>'Бюджет и ком.прием'!I29</f>
        <v>39</v>
      </c>
      <c r="C17" s="13">
        <f>B17-D17</f>
        <v>39</v>
      </c>
      <c r="D17" s="13">
        <f>'Ком.прием'!I29</f>
        <v>0</v>
      </c>
    </row>
    <row r="18" spans="1:4" ht="15">
      <c r="A18" s="11" t="s">
        <v>229</v>
      </c>
      <c r="B18" s="13"/>
      <c r="C18" s="13"/>
      <c r="D18" s="13"/>
    </row>
    <row r="19" spans="1:4" ht="15">
      <c r="A19" s="9"/>
      <c r="B19" s="15">
        <f>SUM(C19:D19)</f>
        <v>39</v>
      </c>
      <c r="C19" s="15">
        <f>SUM(C17:C17)</f>
        <v>39</v>
      </c>
      <c r="D19" s="15">
        <f>SUM(D17:D17)</f>
        <v>0</v>
      </c>
    </row>
    <row r="20" spans="1:4" ht="15">
      <c r="A20" s="9"/>
      <c r="B20" s="13"/>
      <c r="C20" s="13"/>
      <c r="D20" s="13"/>
    </row>
    <row r="21" spans="1:4" ht="15">
      <c r="A21" s="8" t="s">
        <v>36</v>
      </c>
      <c r="B21" s="13"/>
      <c r="C21" s="14"/>
      <c r="D21" s="14"/>
    </row>
    <row r="22" spans="1:4" ht="15">
      <c r="A22" s="9" t="s">
        <v>88</v>
      </c>
      <c r="B22" s="13">
        <f>'Бюджет и ком.прием'!I26</f>
        <v>38</v>
      </c>
      <c r="C22" s="13">
        <f>B22-D22</f>
        <v>38</v>
      </c>
      <c r="D22" s="13">
        <f>'Ком.прием'!I26</f>
        <v>0</v>
      </c>
    </row>
    <row r="23" spans="1:4" ht="15">
      <c r="A23" s="11" t="s">
        <v>201</v>
      </c>
      <c r="B23" s="13"/>
      <c r="C23" s="13"/>
      <c r="D23" s="13"/>
    </row>
    <row r="24" spans="1:4" ht="15">
      <c r="A24" s="9" t="s">
        <v>89</v>
      </c>
      <c r="B24" s="13">
        <f>'Бюджет и ком.прием'!I27</f>
        <v>36</v>
      </c>
      <c r="C24" s="13">
        <f>B24-D24</f>
        <v>35</v>
      </c>
      <c r="D24" s="13">
        <f>'Ком.прием'!I27</f>
        <v>1</v>
      </c>
    </row>
    <row r="25" spans="1:4" ht="15">
      <c r="A25" s="11" t="s">
        <v>292</v>
      </c>
      <c r="B25" s="13"/>
      <c r="C25" s="13"/>
      <c r="D25" s="13"/>
    </row>
    <row r="26" spans="1:4" ht="15">
      <c r="A26" s="9"/>
      <c r="B26" s="15">
        <f>SUM(C26:D26)</f>
        <v>74</v>
      </c>
      <c r="C26" s="15">
        <f>SUM(C22:C24)</f>
        <v>73</v>
      </c>
      <c r="D26" s="15">
        <f>SUM(D22:D24)</f>
        <v>1</v>
      </c>
    </row>
    <row r="27" spans="1:4" ht="15">
      <c r="A27" s="9"/>
      <c r="B27" s="13"/>
      <c r="C27" s="13"/>
      <c r="D27" s="13"/>
    </row>
    <row r="28" spans="1:4" ht="15">
      <c r="A28" s="8" t="s">
        <v>37</v>
      </c>
      <c r="B28" s="13"/>
      <c r="C28" s="14"/>
      <c r="D28" s="14"/>
    </row>
    <row r="29" spans="1:4" ht="15">
      <c r="A29" s="9" t="s">
        <v>90</v>
      </c>
      <c r="B29" s="13">
        <f>'Бюджет и ком.прием'!I30</f>
        <v>53</v>
      </c>
      <c r="C29" s="13">
        <f>B29-D29</f>
        <v>51</v>
      </c>
      <c r="D29" s="13">
        <f>'Ком.прием'!I30</f>
        <v>2</v>
      </c>
    </row>
    <row r="30" spans="1:4" ht="15">
      <c r="A30" s="11" t="s">
        <v>293</v>
      </c>
      <c r="B30" s="13"/>
      <c r="C30" s="13"/>
      <c r="D30" s="13"/>
    </row>
    <row r="31" spans="1:4" ht="15">
      <c r="A31" s="9"/>
      <c r="B31" s="15">
        <f>SUM(C31:D31)</f>
        <v>53</v>
      </c>
      <c r="C31" s="15">
        <f>SUM(C29:C29)</f>
        <v>51</v>
      </c>
      <c r="D31" s="15">
        <f>SUM(D29:D29)</f>
        <v>2</v>
      </c>
    </row>
    <row r="32" spans="1:4" ht="15">
      <c r="A32" s="9"/>
      <c r="B32" s="13"/>
      <c r="C32" s="13"/>
      <c r="D32" s="13"/>
    </row>
    <row r="33" spans="1:4" ht="15">
      <c r="A33" s="8" t="s">
        <v>38</v>
      </c>
      <c r="B33" s="13"/>
      <c r="C33" s="13"/>
      <c r="D33" s="14"/>
    </row>
    <row r="34" spans="1:4" ht="15">
      <c r="A34" s="9" t="s">
        <v>91</v>
      </c>
      <c r="B34" s="13">
        <f>'Бюджет и ком.прием'!I41</f>
        <v>84</v>
      </c>
      <c r="C34" s="13">
        <f>B34-D34</f>
        <v>71</v>
      </c>
      <c r="D34" s="13">
        <f>'Ком.прием'!I41</f>
        <v>13</v>
      </c>
    </row>
    <row r="35" spans="1:4" ht="15">
      <c r="A35" s="11" t="s">
        <v>294</v>
      </c>
      <c r="B35" s="13"/>
      <c r="C35" s="13"/>
      <c r="D35" s="13"/>
    </row>
    <row r="36" spans="1:4" ht="15">
      <c r="A36" s="9"/>
      <c r="B36" s="15">
        <f>SUM(C36:D36)</f>
        <v>84</v>
      </c>
      <c r="C36" s="15">
        <f>SUM(C34)</f>
        <v>71</v>
      </c>
      <c r="D36" s="15">
        <f>SUM(D34)</f>
        <v>13</v>
      </c>
    </row>
    <row r="37" spans="1:4" ht="15">
      <c r="A37" s="9"/>
      <c r="B37" s="13"/>
      <c r="C37" s="13"/>
      <c r="D37" s="13"/>
    </row>
    <row r="38" spans="1:4" ht="15">
      <c r="A38" s="8" t="s">
        <v>39</v>
      </c>
      <c r="B38" s="13"/>
      <c r="C38" s="13"/>
      <c r="D38" s="14"/>
    </row>
    <row r="39" spans="1:4" ht="15">
      <c r="A39" s="9" t="s">
        <v>113</v>
      </c>
      <c r="B39" s="13">
        <f>'Бюджет и ком.прием'!I28</f>
        <v>77</v>
      </c>
      <c r="C39" s="13">
        <f>B39-D39</f>
        <v>76</v>
      </c>
      <c r="D39" s="13">
        <f>'Ком.прием'!I28</f>
        <v>1</v>
      </c>
    </row>
    <row r="40" spans="1:4" ht="15">
      <c r="A40" s="11" t="s">
        <v>295</v>
      </c>
      <c r="B40" s="13"/>
      <c r="C40" s="13"/>
      <c r="D40" s="13"/>
    </row>
    <row r="41" spans="1:4" ht="15">
      <c r="A41" s="11" t="s">
        <v>296</v>
      </c>
      <c r="B41" s="13"/>
      <c r="C41" s="13"/>
      <c r="D41" s="13"/>
    </row>
    <row r="42" spans="1:4" ht="15">
      <c r="A42" s="11" t="s">
        <v>297</v>
      </c>
      <c r="B42" s="13"/>
      <c r="C42" s="13"/>
      <c r="D42" s="13"/>
    </row>
    <row r="43" spans="1:4" ht="15">
      <c r="A43" s="9"/>
      <c r="B43" s="15">
        <f>SUM(C43:D43)</f>
        <v>77</v>
      </c>
      <c r="C43" s="15">
        <f>SUM(C39:C42)</f>
        <v>76</v>
      </c>
      <c r="D43" s="15">
        <f>SUM(D39:D42)</f>
        <v>1</v>
      </c>
    </row>
    <row r="44" spans="1:4" ht="15">
      <c r="A44" s="9"/>
      <c r="B44" s="13"/>
      <c r="C44" s="13"/>
      <c r="D44" s="13"/>
    </row>
    <row r="45" spans="1:4" ht="15.75" thickBot="1">
      <c r="A45" s="8" t="s">
        <v>40</v>
      </c>
      <c r="B45" s="13"/>
      <c r="C45" s="13"/>
      <c r="D45" s="14"/>
    </row>
    <row r="46" spans="1:8" ht="16.5" customHeight="1" thickBot="1">
      <c r="A46" s="195" t="s">
        <v>92</v>
      </c>
      <c r="B46" s="13">
        <f>'Бюджет и ком.прием'!I37</f>
        <v>2</v>
      </c>
      <c r="C46" s="13">
        <f>B46-D46</f>
        <v>0</v>
      </c>
      <c r="D46" s="13">
        <f>'Ком.прием'!I37</f>
        <v>2</v>
      </c>
      <c r="H46" s="6"/>
    </row>
    <row r="47" spans="1:8" ht="16.5" customHeight="1">
      <c r="A47" s="11" t="s">
        <v>188</v>
      </c>
      <c r="B47" s="13"/>
      <c r="C47" s="13"/>
      <c r="D47" s="13"/>
      <c r="H47" s="4"/>
    </row>
    <row r="48" spans="1:4" ht="15">
      <c r="A48" s="9"/>
      <c r="B48" s="15">
        <f>SUM(C48:D48)</f>
        <v>2</v>
      </c>
      <c r="C48" s="15">
        <f>SUM(C46:C46)</f>
        <v>0</v>
      </c>
      <c r="D48" s="15">
        <f>SUM(D46:D46)</f>
        <v>2</v>
      </c>
    </row>
    <row r="49" spans="1:4" ht="15">
      <c r="A49" s="9"/>
      <c r="B49" s="13"/>
      <c r="C49" s="13"/>
      <c r="D49" s="13"/>
    </row>
    <row r="50" spans="1:4" ht="15">
      <c r="A50" s="8" t="s">
        <v>51</v>
      </c>
      <c r="B50" s="13"/>
      <c r="C50" s="13"/>
      <c r="D50" s="14"/>
    </row>
    <row r="51" spans="1:4" ht="15">
      <c r="A51" s="9" t="s">
        <v>140</v>
      </c>
      <c r="B51" s="13">
        <f>'Бюджет и ком.прием'!I32</f>
        <v>763</v>
      </c>
      <c r="C51" s="13">
        <f>B51-D51</f>
        <v>45</v>
      </c>
      <c r="D51" s="13">
        <f>'Ком.прием'!I32</f>
        <v>718</v>
      </c>
    </row>
    <row r="52" spans="1:4" ht="15">
      <c r="A52" s="9"/>
      <c r="B52" s="15">
        <f>SUM(C52:D52)</f>
        <v>763</v>
      </c>
      <c r="C52" s="15">
        <f>SUM(C50:C51)</f>
        <v>45</v>
      </c>
      <c r="D52" s="15">
        <f>SUM(D50:D51)</f>
        <v>718</v>
      </c>
    </row>
    <row r="53" spans="1:4" ht="15">
      <c r="A53" s="9"/>
      <c r="B53" s="13"/>
      <c r="C53" s="13"/>
      <c r="D53" s="13"/>
    </row>
    <row r="54" spans="1:4" ht="15">
      <c r="A54" s="8" t="s">
        <v>52</v>
      </c>
      <c r="B54" s="13"/>
      <c r="C54" s="13"/>
      <c r="D54" s="14"/>
    </row>
    <row r="55" spans="1:4" ht="15">
      <c r="A55" s="9" t="s">
        <v>141</v>
      </c>
      <c r="B55" s="13">
        <f>'Бюджет и ком.прием'!I33</f>
        <v>114</v>
      </c>
      <c r="C55" s="13">
        <f>B55-D55</f>
        <v>50</v>
      </c>
      <c r="D55" s="13">
        <f>'Ком.прием'!I33</f>
        <v>64</v>
      </c>
    </row>
    <row r="56" spans="1:4" ht="15">
      <c r="A56" s="9"/>
      <c r="B56" s="15">
        <f>SUM(C56:D56)</f>
        <v>114</v>
      </c>
      <c r="C56" s="15">
        <f>SUM(C54:C55)</f>
        <v>50</v>
      </c>
      <c r="D56" s="15">
        <f>SUM(D54:D55)</f>
        <v>64</v>
      </c>
    </row>
    <row r="57" spans="1:4" ht="15">
      <c r="A57" s="9"/>
      <c r="B57" s="13"/>
      <c r="C57" s="13"/>
      <c r="D57" s="13"/>
    </row>
    <row r="58" spans="1:4" ht="15">
      <c r="A58" s="8" t="s">
        <v>41</v>
      </c>
      <c r="B58" s="13"/>
      <c r="C58" s="13"/>
      <c r="D58" s="14"/>
    </row>
    <row r="59" spans="1:4" ht="15">
      <c r="A59" s="9" t="s">
        <v>93</v>
      </c>
      <c r="B59" s="13">
        <f>'Бюджет и ком.прием'!I19</f>
        <v>23</v>
      </c>
      <c r="C59" s="13">
        <f>B59-D59</f>
        <v>16</v>
      </c>
      <c r="D59" s="13">
        <f>'Ком.прием'!I19</f>
        <v>7</v>
      </c>
    </row>
    <row r="60" spans="1:4" ht="15">
      <c r="A60" s="11" t="s">
        <v>230</v>
      </c>
      <c r="B60" s="13"/>
      <c r="C60" s="13"/>
      <c r="D60" s="13"/>
    </row>
    <row r="61" spans="1:4" ht="15">
      <c r="A61" s="9"/>
      <c r="B61" s="15">
        <f>SUM(C61:D61)</f>
        <v>23</v>
      </c>
      <c r="C61" s="15">
        <f>SUM(C59:C59)</f>
        <v>16</v>
      </c>
      <c r="D61" s="15">
        <f>SUM(D59:D59)</f>
        <v>7</v>
      </c>
    </row>
    <row r="62" spans="1:4" ht="15">
      <c r="A62" s="9"/>
      <c r="B62" s="13"/>
      <c r="C62" s="13"/>
      <c r="D62" s="13"/>
    </row>
    <row r="63" spans="1:4" ht="15">
      <c r="A63" s="8" t="s">
        <v>42</v>
      </c>
      <c r="B63" s="13"/>
      <c r="C63" s="13"/>
      <c r="D63" s="14"/>
    </row>
    <row r="64" spans="1:4" ht="15">
      <c r="A64" s="9" t="s">
        <v>202</v>
      </c>
      <c r="B64" s="17">
        <f>SUM(B65:B68)</f>
        <v>209</v>
      </c>
      <c r="C64" s="17">
        <f>SUM(C65:C68)</f>
        <v>115</v>
      </c>
      <c r="D64" s="17">
        <f>SUM(D65:D68)</f>
        <v>94</v>
      </c>
    </row>
    <row r="65" spans="1:4" ht="15">
      <c r="A65" s="10" t="s">
        <v>120</v>
      </c>
      <c r="B65" s="13">
        <f>'Бюджет и ком.прием'!I18</f>
        <v>74</v>
      </c>
      <c r="C65" s="13">
        <f>B65-D65</f>
        <v>43</v>
      </c>
      <c r="D65" s="13">
        <f>'Ком.прием'!I18</f>
        <v>31</v>
      </c>
    </row>
    <row r="66" spans="1:4" ht="15">
      <c r="A66" s="10" t="s">
        <v>298</v>
      </c>
      <c r="B66" s="13"/>
      <c r="C66" s="13"/>
      <c r="D66" s="13"/>
    </row>
    <row r="67" spans="1:4" ht="15">
      <c r="A67" s="10" t="s">
        <v>199</v>
      </c>
      <c r="B67" s="13"/>
      <c r="C67" s="13"/>
      <c r="D67" s="13"/>
    </row>
    <row r="68" spans="1:4" ht="15">
      <c r="A68" s="10" t="s">
        <v>200</v>
      </c>
      <c r="B68" s="13">
        <f>'Бюджет и ком.прием'!I44</f>
        <v>135</v>
      </c>
      <c r="C68" s="13">
        <f>B68-D68</f>
        <v>72</v>
      </c>
      <c r="D68" s="13">
        <f>'Ком.прием'!I44</f>
        <v>63</v>
      </c>
    </row>
    <row r="69" spans="1:4" ht="15">
      <c r="A69" s="9" t="s">
        <v>94</v>
      </c>
      <c r="B69" s="13">
        <f>'Бюджет и ком.прием'!I42</f>
        <v>92</v>
      </c>
      <c r="C69" s="13">
        <f>B69-D69</f>
        <v>68</v>
      </c>
      <c r="D69" s="13">
        <f>'Ком.прием'!I42</f>
        <v>24</v>
      </c>
    </row>
    <row r="70" spans="1:4" ht="15">
      <c r="A70" s="10" t="s">
        <v>189</v>
      </c>
      <c r="B70" s="13"/>
      <c r="C70" s="13"/>
      <c r="D70" s="13"/>
    </row>
    <row r="71" spans="1:4" ht="15">
      <c r="A71" s="10" t="s">
        <v>190</v>
      </c>
      <c r="B71" s="13"/>
      <c r="C71" s="13"/>
      <c r="D71" s="13"/>
    </row>
    <row r="72" spans="1:4" ht="15">
      <c r="A72" s="10" t="s">
        <v>191</v>
      </c>
      <c r="B72" s="13"/>
      <c r="C72" s="13"/>
      <c r="D72" s="13"/>
    </row>
    <row r="73" spans="1:4" ht="15">
      <c r="A73" s="10" t="s">
        <v>231</v>
      </c>
      <c r="B73" s="13"/>
      <c r="C73" s="13"/>
      <c r="D73" s="13"/>
    </row>
    <row r="74" spans="1:4" ht="15">
      <c r="A74" s="9" t="s">
        <v>192</v>
      </c>
      <c r="B74" s="13">
        <f>'Бюджет и ком.прием'!I45</f>
        <v>197</v>
      </c>
      <c r="C74" s="13">
        <f>B74-D74</f>
        <v>9</v>
      </c>
      <c r="D74" s="13">
        <f>'Ком.прием'!I45</f>
        <v>188</v>
      </c>
    </row>
    <row r="75" spans="1:4" ht="30">
      <c r="A75" s="221" t="s">
        <v>193</v>
      </c>
      <c r="B75" s="13"/>
      <c r="C75" s="13"/>
      <c r="D75" s="13"/>
    </row>
    <row r="76" spans="1:4" ht="30">
      <c r="A76" s="221" t="s">
        <v>299</v>
      </c>
      <c r="B76" s="13"/>
      <c r="C76" s="13"/>
      <c r="D76" s="13"/>
    </row>
    <row r="77" spans="1:4" ht="15">
      <c r="A77" s="9"/>
      <c r="B77" s="15">
        <f>SUM(C77:D77)</f>
        <v>498</v>
      </c>
      <c r="C77" s="18">
        <f>SUM(C64,C69:C74)</f>
        <v>192</v>
      </c>
      <c r="D77" s="124">
        <f>SUM(D64,D69:D74)</f>
        <v>306</v>
      </c>
    </row>
    <row r="78" spans="1:4" ht="15">
      <c r="A78" s="9"/>
      <c r="B78" s="13"/>
      <c r="C78" s="13"/>
      <c r="D78" s="13"/>
    </row>
    <row r="79" spans="1:4" ht="15">
      <c r="A79" s="8" t="s">
        <v>43</v>
      </c>
      <c r="B79" s="13"/>
      <c r="C79" s="13"/>
      <c r="D79" s="14"/>
    </row>
    <row r="80" spans="1:4" ht="15">
      <c r="A80" s="9" t="s">
        <v>95</v>
      </c>
      <c r="B80" s="13">
        <f>'Бюджет и ком.прием'!I11</f>
        <v>99</v>
      </c>
      <c r="C80" s="13">
        <f>B80-D80</f>
        <v>95</v>
      </c>
      <c r="D80" s="13">
        <f>'Ком.прием'!I11</f>
        <v>4</v>
      </c>
    </row>
    <row r="81" spans="1:4" ht="15">
      <c r="A81" s="10" t="s">
        <v>232</v>
      </c>
      <c r="B81" s="13"/>
      <c r="C81" s="13"/>
      <c r="D81" s="13"/>
    </row>
    <row r="82" spans="1:4" ht="15">
      <c r="A82" s="9"/>
      <c r="B82" s="15">
        <f>SUM(C82:D82)</f>
        <v>99</v>
      </c>
      <c r="C82" s="15">
        <f>SUM(C80:C81)</f>
        <v>95</v>
      </c>
      <c r="D82" s="15">
        <f>SUM(D80:D81)</f>
        <v>4</v>
      </c>
    </row>
    <row r="83" spans="1:4" ht="15">
      <c r="A83" s="9"/>
      <c r="B83" s="13"/>
      <c r="C83" s="13"/>
      <c r="D83" s="13"/>
    </row>
    <row r="84" spans="1:4" ht="15">
      <c r="A84" s="8" t="s">
        <v>44</v>
      </c>
      <c r="B84" s="13"/>
      <c r="C84" s="13"/>
      <c r="D84" s="14"/>
    </row>
    <row r="85" spans="1:4" ht="15">
      <c r="A85" s="9" t="s">
        <v>96</v>
      </c>
      <c r="B85" s="13">
        <f>'Бюджет и ком.прием'!I14</f>
        <v>686</v>
      </c>
      <c r="C85" s="13">
        <f>B85-D85</f>
        <v>24</v>
      </c>
      <c r="D85" s="13">
        <f>'Ком.прием'!I14</f>
        <v>662</v>
      </c>
    </row>
    <row r="86" spans="1:4" ht="15">
      <c r="A86" s="10" t="s">
        <v>233</v>
      </c>
      <c r="B86" s="13"/>
      <c r="C86" s="13"/>
      <c r="D86" s="13"/>
    </row>
    <row r="87" spans="1:4" ht="15">
      <c r="A87" s="9" t="s">
        <v>180</v>
      </c>
      <c r="B87" s="13">
        <f>'Бюджет и ком.прием'!I15</f>
        <v>207</v>
      </c>
      <c r="C87" s="13">
        <f>B87-D87</f>
        <v>0</v>
      </c>
      <c r="D87" s="13">
        <f>'Ком.прием'!I15</f>
        <v>207</v>
      </c>
    </row>
    <row r="88" spans="1:4" ht="15">
      <c r="A88" s="221" t="s">
        <v>300</v>
      </c>
      <c r="B88" s="13"/>
      <c r="C88" s="13"/>
      <c r="D88" s="13"/>
    </row>
    <row r="89" spans="1:4" ht="15">
      <c r="A89" s="221" t="s">
        <v>301</v>
      </c>
      <c r="B89" s="13"/>
      <c r="C89" s="13"/>
      <c r="D89" s="13"/>
    </row>
    <row r="90" spans="1:4" ht="15">
      <c r="A90" s="9"/>
      <c r="B90" s="15">
        <f>SUM(C90:D90)</f>
        <v>893</v>
      </c>
      <c r="C90" s="15">
        <f>SUM(C85:C87)</f>
        <v>24</v>
      </c>
      <c r="D90" s="15">
        <f>SUM(D85:D87)</f>
        <v>869</v>
      </c>
    </row>
    <row r="91" spans="1:4" ht="15">
      <c r="A91" s="9"/>
      <c r="B91" s="13"/>
      <c r="C91" s="13"/>
      <c r="D91" s="13"/>
    </row>
    <row r="92" spans="1:4" ht="30.75">
      <c r="A92" s="8" t="s">
        <v>45</v>
      </c>
      <c r="B92" s="13"/>
      <c r="C92" s="13"/>
      <c r="D92" s="14"/>
    </row>
    <row r="93" spans="1:4" ht="15">
      <c r="A93" s="9" t="s">
        <v>207</v>
      </c>
      <c r="B93" s="13">
        <f>'Бюджет и ком.прием'!I9</f>
        <v>32</v>
      </c>
      <c r="C93" s="13">
        <f>B93-D93</f>
        <v>13</v>
      </c>
      <c r="D93" s="13">
        <f>'Ком.прием'!I9</f>
        <v>19</v>
      </c>
    </row>
    <row r="94" spans="1:4" ht="15">
      <c r="A94" s="10" t="s">
        <v>235</v>
      </c>
      <c r="B94" s="13"/>
      <c r="C94" s="13"/>
      <c r="D94" s="13"/>
    </row>
    <row r="95" spans="1:4" ht="15">
      <c r="A95" s="9" t="s">
        <v>97</v>
      </c>
      <c r="B95" s="13">
        <f>'Бюджет и ком.прием'!I8</f>
        <v>92</v>
      </c>
      <c r="C95" s="13">
        <f>B95-D95</f>
        <v>48</v>
      </c>
      <c r="D95" s="13">
        <f>'Ком.прием'!I8</f>
        <v>44</v>
      </c>
    </row>
    <row r="96" spans="1:4" ht="15">
      <c r="A96" s="10" t="s">
        <v>234</v>
      </c>
      <c r="B96" s="13"/>
      <c r="C96" s="13"/>
      <c r="D96" s="13"/>
    </row>
    <row r="97" spans="1:4" ht="15">
      <c r="A97" s="9"/>
      <c r="B97" s="15">
        <f>SUM(C97:D97)</f>
        <v>124</v>
      </c>
      <c r="C97" s="15">
        <f>SUM(C93:C95)</f>
        <v>61</v>
      </c>
      <c r="D97" s="15">
        <f>SUM(D93:D95)</f>
        <v>63</v>
      </c>
    </row>
    <row r="98" spans="1:4" ht="15">
      <c r="A98" s="9"/>
      <c r="B98" s="16"/>
      <c r="C98" s="16"/>
      <c r="D98" s="16"/>
    </row>
    <row r="99" spans="1:4" ht="15">
      <c r="A99" s="8" t="s">
        <v>46</v>
      </c>
      <c r="B99" s="13"/>
      <c r="C99" s="13"/>
      <c r="D99" s="14"/>
    </row>
    <row r="100" spans="1:4" ht="15">
      <c r="A100" s="9" t="s">
        <v>194</v>
      </c>
      <c r="B100" s="13">
        <f>'Бюджет и ком.прием'!I43</f>
        <v>85</v>
      </c>
      <c r="C100" s="13">
        <f>B100-D100</f>
        <v>53</v>
      </c>
      <c r="D100" s="13">
        <f>'Ком.прием'!I43</f>
        <v>32</v>
      </c>
    </row>
    <row r="101" spans="1:4" ht="16.5" customHeight="1">
      <c r="A101" s="11" t="s">
        <v>195</v>
      </c>
      <c r="B101" s="13"/>
      <c r="C101" s="13"/>
      <c r="D101" s="13"/>
    </row>
    <row r="102" spans="1:4" ht="15">
      <c r="A102" s="9"/>
      <c r="B102" s="15">
        <f>SUM(C102:D102)</f>
        <v>85</v>
      </c>
      <c r="C102" s="15">
        <f>SUM(C100:C100)</f>
        <v>53</v>
      </c>
      <c r="D102" s="15">
        <f>SUM(D100:D100)</f>
        <v>32</v>
      </c>
    </row>
    <row r="103" spans="1:4" ht="15">
      <c r="A103" s="9"/>
      <c r="B103" s="16"/>
      <c r="C103" s="16"/>
      <c r="D103" s="16"/>
    </row>
    <row r="104" spans="1:4" ht="15">
      <c r="A104" s="8" t="s">
        <v>47</v>
      </c>
      <c r="B104" s="13"/>
      <c r="C104" s="13"/>
      <c r="D104" s="14"/>
    </row>
    <row r="105" spans="1:4" ht="15">
      <c r="A105" s="9" t="s">
        <v>212</v>
      </c>
      <c r="B105" s="17">
        <f>SUM(B106:B110)</f>
        <v>199</v>
      </c>
      <c r="C105" s="17">
        <f aca="true" t="shared" si="0" ref="C105:C124">B105-D105</f>
        <v>187</v>
      </c>
      <c r="D105" s="17">
        <f>SUM(D106:D110)</f>
        <v>12</v>
      </c>
    </row>
    <row r="106" spans="1:4" ht="15">
      <c r="A106" s="10" t="s">
        <v>251</v>
      </c>
      <c r="B106" s="16">
        <f>'Бюджет и ком.прием'!I21</f>
        <v>37</v>
      </c>
      <c r="C106" s="16">
        <f t="shared" si="0"/>
        <v>37</v>
      </c>
      <c r="D106" s="16">
        <f>'Ком.прием'!I21</f>
        <v>0</v>
      </c>
    </row>
    <row r="107" spans="1:4" ht="15">
      <c r="A107" s="10" t="s">
        <v>181</v>
      </c>
      <c r="B107" s="13">
        <f>'Бюджет и ком.прием'!I23</f>
        <v>15</v>
      </c>
      <c r="C107" s="16">
        <f t="shared" si="0"/>
        <v>15</v>
      </c>
      <c r="D107" s="13">
        <f>'Ком.прием'!I23</f>
        <v>0</v>
      </c>
    </row>
    <row r="108" spans="1:4" ht="15">
      <c r="A108" s="10" t="s">
        <v>100</v>
      </c>
      <c r="B108" s="13">
        <f>'Бюджет и ком.прием'!I49</f>
        <v>36</v>
      </c>
      <c r="C108" s="16">
        <f t="shared" si="0"/>
        <v>35</v>
      </c>
      <c r="D108" s="13">
        <f>'Ком.прием'!I49</f>
        <v>1</v>
      </c>
    </row>
    <row r="109" spans="1:4" ht="15">
      <c r="A109" s="10" t="s">
        <v>274</v>
      </c>
      <c r="B109" s="13">
        <f>'Бюджет и ком.прием'!I48</f>
        <v>15</v>
      </c>
      <c r="C109" s="16">
        <f t="shared" si="0"/>
        <v>15</v>
      </c>
      <c r="D109" s="13">
        <f>'Ком.прием'!I48</f>
        <v>0</v>
      </c>
    </row>
    <row r="110" spans="1:4" ht="15">
      <c r="A110" s="10" t="s">
        <v>101</v>
      </c>
      <c r="B110" s="13">
        <f>'Бюджет и ком.прием'!I51</f>
        <v>96</v>
      </c>
      <c r="C110" s="16">
        <f t="shared" si="0"/>
        <v>85</v>
      </c>
      <c r="D110" s="13">
        <f>'Ком.прием'!I51</f>
        <v>11</v>
      </c>
    </row>
    <row r="111" spans="1:4" ht="15">
      <c r="A111" s="9" t="s">
        <v>98</v>
      </c>
      <c r="B111" s="13">
        <f>'Бюджет и ком.прием'!I25</f>
        <v>89</v>
      </c>
      <c r="C111" s="16">
        <f t="shared" si="0"/>
        <v>81</v>
      </c>
      <c r="D111" s="13">
        <f>'Ком.прием'!I25</f>
        <v>8</v>
      </c>
    </row>
    <row r="112" spans="1:4" ht="15">
      <c r="A112" s="269" t="s">
        <v>204</v>
      </c>
      <c r="B112" s="13"/>
      <c r="C112" s="16"/>
      <c r="D112" s="13"/>
    </row>
    <row r="113" spans="1:4" ht="18" customHeight="1">
      <c r="A113" s="115" t="s">
        <v>213</v>
      </c>
      <c r="B113" s="265">
        <f>SUM(B114:B114)</f>
        <v>73</v>
      </c>
      <c r="C113" s="265">
        <f>SUM(C114:C114)</f>
        <v>72</v>
      </c>
      <c r="D113" s="265">
        <f>SUM(D114:D114)</f>
        <v>1</v>
      </c>
    </row>
    <row r="114" spans="1:4" ht="15">
      <c r="A114" s="10" t="s">
        <v>302</v>
      </c>
      <c r="B114" s="13">
        <f>'Бюджет и ком.прием'!I24</f>
        <v>73</v>
      </c>
      <c r="C114" s="16">
        <f>Бюджет!I24</f>
        <v>72</v>
      </c>
      <c r="D114" s="13">
        <f>'Ком.прием'!I24</f>
        <v>1</v>
      </c>
    </row>
    <row r="115" spans="1:4" ht="30">
      <c r="A115" s="195" t="s">
        <v>239</v>
      </c>
      <c r="B115" s="17">
        <f>SUM(B116:B124)</f>
        <v>537</v>
      </c>
      <c r="C115" s="17">
        <f t="shared" si="0"/>
        <v>498</v>
      </c>
      <c r="D115" s="17">
        <f>SUM(D116:D124)</f>
        <v>39</v>
      </c>
    </row>
    <row r="116" spans="1:4" ht="15">
      <c r="A116" s="11" t="s">
        <v>241</v>
      </c>
      <c r="B116" s="16">
        <f>'Бюджет и ком.прием'!I7</f>
        <v>64</v>
      </c>
      <c r="C116" s="16">
        <f t="shared" si="0"/>
        <v>61</v>
      </c>
      <c r="D116" s="16">
        <f>'Ком.прием'!I7</f>
        <v>3</v>
      </c>
    </row>
    <row r="117" spans="1:4" ht="15">
      <c r="A117" s="10" t="s">
        <v>303</v>
      </c>
      <c r="B117" s="13">
        <f>'Бюджет и ком.прием'!I6</f>
        <v>36</v>
      </c>
      <c r="C117" s="16">
        <f>B117-D117</f>
        <v>36</v>
      </c>
      <c r="D117" s="13">
        <f>'Ком.прием'!I6</f>
        <v>0</v>
      </c>
    </row>
    <row r="118" spans="1:4" ht="15">
      <c r="A118" s="10" t="s">
        <v>220</v>
      </c>
      <c r="B118" s="13">
        <f>'Бюджет и ком.прием'!I12</f>
        <v>109</v>
      </c>
      <c r="C118" s="16">
        <f t="shared" si="0"/>
        <v>101</v>
      </c>
      <c r="D118" s="13">
        <f>'Ком.прием'!I12</f>
        <v>8</v>
      </c>
    </row>
    <row r="119" spans="1:4" ht="15">
      <c r="A119" s="10" t="s">
        <v>253</v>
      </c>
      <c r="B119" s="13">
        <f>'Бюджет и ком.прием'!I31</f>
        <v>66</v>
      </c>
      <c r="C119" s="16">
        <f t="shared" si="0"/>
        <v>55</v>
      </c>
      <c r="D119" s="13">
        <f>'Ком.прием'!I31</f>
        <v>11</v>
      </c>
    </row>
    <row r="120" spans="1:4" ht="15" customHeight="1">
      <c r="A120" s="10" t="s">
        <v>271</v>
      </c>
      <c r="B120" s="13">
        <f>'Бюджет и ком.прием'!I20</f>
        <v>25</v>
      </c>
      <c r="C120" s="16">
        <f>Бюджет!I20</f>
        <v>25</v>
      </c>
      <c r="D120" s="13">
        <f>'Ком.прием'!I20</f>
        <v>0</v>
      </c>
    </row>
    <row r="121" spans="1:4" ht="15">
      <c r="A121" s="10" t="s">
        <v>242</v>
      </c>
      <c r="B121" s="13">
        <f>'Бюджет и ком.прием'!I22</f>
        <v>16</v>
      </c>
      <c r="C121" s="16">
        <f>Бюджет!I22</f>
        <v>16</v>
      </c>
      <c r="D121" s="13">
        <f>'Ком.прием'!I22</f>
        <v>0</v>
      </c>
    </row>
    <row r="122" spans="1:4" ht="15">
      <c r="A122" s="10" t="s">
        <v>221</v>
      </c>
      <c r="B122" s="13">
        <f>'Бюджет и ком.прием'!I35</f>
        <v>47</v>
      </c>
      <c r="C122" s="16">
        <f t="shared" si="0"/>
        <v>39</v>
      </c>
      <c r="D122" s="13">
        <f>'Ком.прием'!I35</f>
        <v>8</v>
      </c>
    </row>
    <row r="123" spans="1:4" ht="29.25" customHeight="1">
      <c r="A123" s="10" t="s">
        <v>304</v>
      </c>
      <c r="B123" s="13">
        <f>'Бюджет и ком.прием'!I17</f>
        <v>102</v>
      </c>
      <c r="C123" s="16">
        <f t="shared" si="0"/>
        <v>99</v>
      </c>
      <c r="D123" s="13">
        <f>'Ком.прием'!I17</f>
        <v>3</v>
      </c>
    </row>
    <row r="124" spans="1:4" ht="15" customHeight="1">
      <c r="A124" s="10" t="s">
        <v>196</v>
      </c>
      <c r="B124" s="13">
        <f>'Бюджет и ком.прием'!I40</f>
        <v>72</v>
      </c>
      <c r="C124" s="16">
        <f t="shared" si="0"/>
        <v>66</v>
      </c>
      <c r="D124" s="13">
        <f>'Ком.прием'!I40</f>
        <v>6</v>
      </c>
    </row>
    <row r="125" spans="1:4" ht="15">
      <c r="A125" s="9"/>
      <c r="B125" s="15">
        <f>SUM(C125:D125)</f>
        <v>898</v>
      </c>
      <c r="C125" s="19">
        <f>SUM(C105,C115,C111,C113)</f>
        <v>838</v>
      </c>
      <c r="D125" s="19">
        <f>SUM(D105,D115,D111,D113)</f>
        <v>60</v>
      </c>
    </row>
    <row r="126" spans="1:4" ht="15">
      <c r="A126" s="9"/>
      <c r="B126" s="13"/>
      <c r="C126" s="13"/>
      <c r="D126" s="13"/>
    </row>
    <row r="127" spans="1:4" ht="15">
      <c r="A127" s="8" t="s">
        <v>48</v>
      </c>
      <c r="B127" s="13"/>
      <c r="C127" s="13"/>
      <c r="D127" s="14"/>
    </row>
    <row r="128" spans="1:4" ht="16.5" customHeight="1">
      <c r="A128" s="9" t="s">
        <v>219</v>
      </c>
      <c r="B128" s="17">
        <f>SUM(B129:B130)</f>
        <v>126</v>
      </c>
      <c r="C128" s="17">
        <f>SUM(C129:C130)</f>
        <v>114</v>
      </c>
      <c r="D128" s="17">
        <f>SUM(D129:D130)</f>
        <v>12</v>
      </c>
    </row>
    <row r="129" spans="1:4" ht="15">
      <c r="A129" s="10" t="s">
        <v>102</v>
      </c>
      <c r="B129" s="16">
        <f>'Бюджет и ком.прием'!I4</f>
        <v>73</v>
      </c>
      <c r="C129" s="16">
        <f>B129-D129</f>
        <v>64</v>
      </c>
      <c r="D129" s="16">
        <f>'Ком.прием'!I4</f>
        <v>9</v>
      </c>
    </row>
    <row r="130" spans="1:4" ht="15">
      <c r="A130" s="10" t="s">
        <v>119</v>
      </c>
      <c r="B130" s="16">
        <f>'Бюджет и ком.прием'!I5</f>
        <v>53</v>
      </c>
      <c r="C130" s="16">
        <f>B130-D130</f>
        <v>50</v>
      </c>
      <c r="D130" s="16">
        <f>'Ком.прием'!I5</f>
        <v>3</v>
      </c>
    </row>
    <row r="131" spans="1:4" ht="15">
      <c r="A131" s="9" t="s">
        <v>105</v>
      </c>
      <c r="B131" s="16">
        <f>'Бюджет и ком.прием'!I16</f>
        <v>154</v>
      </c>
      <c r="C131" s="16">
        <f>B131-D131</f>
        <v>91</v>
      </c>
      <c r="D131" s="16">
        <f>'Ком.прием'!I16</f>
        <v>63</v>
      </c>
    </row>
    <row r="132" spans="1:4" ht="15">
      <c r="A132" s="10" t="s">
        <v>257</v>
      </c>
      <c r="B132" s="16"/>
      <c r="C132" s="16"/>
      <c r="D132" s="16"/>
    </row>
    <row r="133" spans="1:4" ht="15">
      <c r="A133" s="10" t="s">
        <v>258</v>
      </c>
      <c r="B133" s="16"/>
      <c r="C133" s="16"/>
      <c r="D133" s="16"/>
    </row>
    <row r="134" spans="1:4" ht="15">
      <c r="A134" s="10" t="s">
        <v>259</v>
      </c>
      <c r="B134" s="16"/>
      <c r="C134" s="16"/>
      <c r="D134" s="16"/>
    </row>
    <row r="135" spans="1:4" ht="15">
      <c r="A135" s="9"/>
      <c r="B135" s="15">
        <f>SUM(C135:D135)</f>
        <v>280</v>
      </c>
      <c r="C135" s="19">
        <f>SUM(C128,C131)</f>
        <v>205</v>
      </c>
      <c r="D135" s="19">
        <f>SUM(D128,D131)</f>
        <v>75</v>
      </c>
    </row>
    <row r="136" spans="1:4" ht="15">
      <c r="A136" s="9"/>
      <c r="B136" s="13"/>
      <c r="C136" s="13"/>
      <c r="D136" s="13"/>
    </row>
    <row r="137" spans="1:4" ht="15">
      <c r="A137" s="8" t="s">
        <v>49</v>
      </c>
      <c r="B137" s="13"/>
      <c r="C137" s="13"/>
      <c r="D137" s="14"/>
    </row>
    <row r="138" spans="1:4" ht="15">
      <c r="A138" s="9" t="s">
        <v>106</v>
      </c>
      <c r="B138" s="13">
        <f>'Бюджет и ком.прием'!I10</f>
        <v>83</v>
      </c>
      <c r="C138" s="13">
        <f>B138-D138</f>
        <v>72</v>
      </c>
      <c r="D138" s="13">
        <f>'Ком.прием'!I10</f>
        <v>11</v>
      </c>
    </row>
    <row r="139" spans="1:4" ht="15">
      <c r="A139" s="10" t="s">
        <v>236</v>
      </c>
      <c r="B139" s="13"/>
      <c r="C139" s="13"/>
      <c r="D139" s="13"/>
    </row>
    <row r="140" spans="1:4" ht="15">
      <c r="A140" s="9"/>
      <c r="B140" s="15">
        <f>SUM(C140:D140)</f>
        <v>83</v>
      </c>
      <c r="C140" s="15">
        <f>SUM(C138:C138)</f>
        <v>72</v>
      </c>
      <c r="D140" s="15">
        <f>SUM(D138:D138)</f>
        <v>11</v>
      </c>
    </row>
    <row r="141" spans="1:4" ht="15">
      <c r="A141" s="9"/>
      <c r="B141" s="13"/>
      <c r="C141" s="13"/>
      <c r="D141" s="13"/>
    </row>
    <row r="142" spans="1:4" ht="15">
      <c r="A142" s="8" t="s">
        <v>50</v>
      </c>
      <c r="B142" s="13"/>
      <c r="C142" s="13"/>
      <c r="D142" s="14"/>
    </row>
    <row r="143" spans="1:4" ht="15">
      <c r="A143" s="9" t="s">
        <v>107</v>
      </c>
      <c r="B143" s="16">
        <f>'Бюджет и ком.прием'!I50</f>
        <v>79</v>
      </c>
      <c r="C143" s="16">
        <f>B143-D143</f>
        <v>72</v>
      </c>
      <c r="D143" s="16">
        <f>'Ком.прием'!I50</f>
        <v>7</v>
      </c>
    </row>
    <row r="144" spans="1:4" ht="15">
      <c r="A144" s="10" t="s">
        <v>197</v>
      </c>
      <c r="B144" s="16"/>
      <c r="C144" s="16"/>
      <c r="D144" s="16"/>
    </row>
    <row r="145" spans="1:4" ht="15">
      <c r="A145" s="9"/>
      <c r="B145" s="15">
        <f>SUM(C145:D145)</f>
        <v>79</v>
      </c>
      <c r="C145" s="15">
        <f>SUM(C143:C143)</f>
        <v>72</v>
      </c>
      <c r="D145" s="15">
        <f>SUM(D143:D143)</f>
        <v>7</v>
      </c>
    </row>
    <row r="146" spans="1:4" ht="15">
      <c r="A146" s="9"/>
      <c r="B146" s="13"/>
      <c r="C146" s="13"/>
      <c r="D146" s="13"/>
    </row>
    <row r="147" spans="1:4" ht="15">
      <c r="A147" s="8" t="s">
        <v>138</v>
      </c>
      <c r="B147" s="13"/>
      <c r="C147" s="14"/>
      <c r="D147" s="14"/>
    </row>
    <row r="148" spans="1:4" ht="15">
      <c r="A148" s="9" t="s">
        <v>142</v>
      </c>
      <c r="B148" s="13">
        <f>'Бюджет и ком.прием'!I46</f>
        <v>30</v>
      </c>
      <c r="C148" s="13">
        <f>B148-D148</f>
        <v>14</v>
      </c>
      <c r="D148" s="13">
        <f>'Ком.прием'!I46</f>
        <v>16</v>
      </c>
    </row>
    <row r="149" spans="1:4" ht="15">
      <c r="A149" s="9"/>
      <c r="B149" s="15">
        <f>SUM(C149:D149)</f>
        <v>30</v>
      </c>
      <c r="C149" s="15">
        <f>SUM(C148:C148)</f>
        <v>14</v>
      </c>
      <c r="D149" s="15">
        <f>SUM(D148:D148)</f>
        <v>16</v>
      </c>
    </row>
    <row r="150" spans="1:4" s="1" customFormat="1" ht="15">
      <c r="A150" s="171"/>
      <c r="B150" s="16"/>
      <c r="C150" s="16"/>
      <c r="D150" s="16"/>
    </row>
    <row r="151" spans="1:4" s="1" customFormat="1" ht="15">
      <c r="A151" s="51" t="s">
        <v>222</v>
      </c>
      <c r="B151" s="16"/>
      <c r="C151" s="16"/>
      <c r="D151" s="16"/>
    </row>
    <row r="152" spans="1:4" s="1" customFormat="1" ht="15">
      <c r="A152" s="249" t="s">
        <v>209</v>
      </c>
      <c r="B152" s="16">
        <f>'Бюджет и ком.прием'!I36</f>
        <v>1</v>
      </c>
      <c r="C152" s="13">
        <f>B152-D152</f>
        <v>1</v>
      </c>
      <c r="D152" s="16">
        <f>'Ком.прием'!I36</f>
        <v>0</v>
      </c>
    </row>
    <row r="153" spans="1:4" s="1" customFormat="1" ht="15">
      <c r="A153" s="10" t="s">
        <v>237</v>
      </c>
      <c r="B153" s="16"/>
      <c r="C153" s="13"/>
      <c r="D153" s="16"/>
    </row>
    <row r="154" spans="1:4" s="1" customFormat="1" ht="15">
      <c r="A154" s="52" t="s">
        <v>168</v>
      </c>
      <c r="B154" s="16">
        <f>'Бюджет и ком.прием'!I47</f>
        <v>13</v>
      </c>
      <c r="C154" s="16">
        <f>B154-D154</f>
        <v>13</v>
      </c>
      <c r="D154" s="16">
        <f>'Ком.прием'!I47</f>
        <v>0</v>
      </c>
    </row>
    <row r="155" spans="1:4" s="1" customFormat="1" ht="15">
      <c r="A155" s="222" t="s">
        <v>198</v>
      </c>
      <c r="B155" s="16"/>
      <c r="C155" s="16"/>
      <c r="D155" s="16"/>
    </row>
    <row r="156" spans="1:4" s="1" customFormat="1" ht="15">
      <c r="A156" s="52"/>
      <c r="B156" s="15">
        <f>SUM(C156:D156)</f>
        <v>14</v>
      </c>
      <c r="C156" s="18">
        <f>SUM(C152:C154)</f>
        <v>14</v>
      </c>
      <c r="D156" s="18">
        <f>SUM(D152:D154)</f>
        <v>0</v>
      </c>
    </row>
    <row r="157" spans="1:4" s="1" customFormat="1" ht="15">
      <c r="A157" s="52"/>
      <c r="B157" s="16"/>
      <c r="C157" s="16"/>
      <c r="D157" s="16"/>
    </row>
    <row r="158" spans="1:4" s="1" customFormat="1" ht="15">
      <c r="A158" s="51" t="s">
        <v>166</v>
      </c>
      <c r="B158" s="16"/>
      <c r="C158" s="16"/>
      <c r="D158" s="16"/>
    </row>
    <row r="159" spans="1:4" ht="15">
      <c r="A159" s="52" t="s">
        <v>169</v>
      </c>
      <c r="B159" s="16">
        <f>'Бюджет и ком.прием'!I13</f>
        <v>18</v>
      </c>
      <c r="C159" s="16">
        <f>B159-D159</f>
        <v>9</v>
      </c>
      <c r="D159" s="16">
        <f>'Ком.прием'!I13</f>
        <v>9</v>
      </c>
    </row>
    <row r="160" spans="1:4" ht="15">
      <c r="A160" s="10" t="s">
        <v>238</v>
      </c>
      <c r="B160" s="16"/>
      <c r="C160" s="16"/>
      <c r="D160" s="16"/>
    </row>
    <row r="161" spans="1:4" ht="15">
      <c r="A161" s="9"/>
      <c r="B161" s="15">
        <f>SUM(C161:D161)</f>
        <v>18</v>
      </c>
      <c r="C161" s="15">
        <f>C159</f>
        <v>9</v>
      </c>
      <c r="D161" s="15">
        <f>D159</f>
        <v>9</v>
      </c>
    </row>
    <row r="162" spans="1:4" ht="15">
      <c r="A162" s="9"/>
      <c r="B162" s="16"/>
      <c r="C162" s="16"/>
      <c r="D162" s="16"/>
    </row>
    <row r="163" spans="1:4" ht="15">
      <c r="A163" s="166"/>
      <c r="B163" s="13"/>
      <c r="C163" s="14"/>
      <c r="D163" s="14"/>
    </row>
    <row r="164" spans="1:4" ht="22.5">
      <c r="A164" s="116" t="s">
        <v>21</v>
      </c>
      <c r="B164" s="20">
        <f>SUM(B8,B14,B19,B26,B31,B36,B43,B48,B52,B56,B61,B77,B82,B90,B97,B102,B125,B135,B140,B145,B149,B161,B156)</f>
        <v>4568</v>
      </c>
      <c r="C164" s="20">
        <f>SUM(C8,C14,C19,C26,C31,C36,C43,C48,C52,C56,C61,C77,C82,C90,C97,C102,C125,C135,C140,C145,C149,C161,C156)</f>
        <v>2286</v>
      </c>
      <c r="D164" s="20">
        <f>SUM(D8,D14,D19,D26,D31,D36,D43,D48,D52,D56,D61,D77,D82,D90,D97,D102,D125,D135,D140,D145,D149,D161,D156)</f>
        <v>2282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7" r:id="rId1"/>
  <rowBreaks count="3" manualBreakCount="3">
    <brk id="56" max="3" man="1"/>
    <brk id="103" max="3" man="1"/>
    <brk id="1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1">
      <selection activeCell="A1" sqref="A1:I1"/>
    </sheetView>
  </sheetViews>
  <sheetFormatPr defaultColWidth="9.00390625" defaultRowHeight="12.75"/>
  <cols>
    <col min="1" max="1" width="21.50390625" style="0" customWidth="1"/>
    <col min="2" max="2" width="55.625" style="0" customWidth="1"/>
    <col min="3" max="3" width="5.375" style="56" customWidth="1"/>
    <col min="4" max="7" width="5.375" style="0" customWidth="1"/>
    <col min="8" max="8" width="6.375" style="0" customWidth="1"/>
    <col min="9" max="9" width="8.50390625" style="0" customWidth="1"/>
    <col min="10" max="10" width="5.125" style="0" customWidth="1"/>
    <col min="11" max="11" width="10.50390625" style="0" customWidth="1"/>
  </cols>
  <sheetData>
    <row r="1" spans="1:11" ht="18" customHeight="1">
      <c r="A1" s="499" t="s">
        <v>182</v>
      </c>
      <c r="B1" s="500"/>
      <c r="C1" s="500"/>
      <c r="D1" s="500"/>
      <c r="E1" s="500"/>
      <c r="F1" s="500"/>
      <c r="G1" s="500"/>
      <c r="H1" s="500"/>
      <c r="I1" s="500"/>
      <c r="K1" s="4"/>
    </row>
    <row r="2" spans="1:9" ht="18" customHeight="1">
      <c r="A2" s="496" t="s">
        <v>315</v>
      </c>
      <c r="B2" s="497"/>
      <c r="C2" s="497"/>
      <c r="D2" s="497"/>
      <c r="E2" s="497"/>
      <c r="F2" s="497"/>
      <c r="G2" s="497"/>
      <c r="H2" s="497"/>
      <c r="I2" s="498"/>
    </row>
    <row r="3" spans="1:11" ht="12.75">
      <c r="A3" s="501" t="s">
        <v>28</v>
      </c>
      <c r="B3" s="501"/>
      <c r="C3" s="502" t="s">
        <v>16</v>
      </c>
      <c r="D3" s="502"/>
      <c r="E3" s="502"/>
      <c r="F3" s="502"/>
      <c r="G3" s="502"/>
      <c r="H3" s="501" t="s">
        <v>1</v>
      </c>
      <c r="I3" s="501" t="s">
        <v>2</v>
      </c>
      <c r="K3" s="14" t="s">
        <v>171</v>
      </c>
    </row>
    <row r="4" spans="1:11" ht="13.5" thickBot="1">
      <c r="A4" s="423"/>
      <c r="B4" s="423"/>
      <c r="C4" s="118">
        <v>1</v>
      </c>
      <c r="D4" s="120">
        <v>2</v>
      </c>
      <c r="E4" s="120">
        <v>3</v>
      </c>
      <c r="F4" s="120">
        <v>4</v>
      </c>
      <c r="G4" s="120">
        <v>5</v>
      </c>
      <c r="H4" s="423"/>
      <c r="I4" s="423"/>
      <c r="K4" s="158"/>
    </row>
    <row r="5" spans="1:11" ht="26.25" thickBot="1">
      <c r="A5" s="79" t="s">
        <v>3</v>
      </c>
      <c r="B5" s="80" t="s">
        <v>103</v>
      </c>
      <c r="C5" s="82">
        <v>1</v>
      </c>
      <c r="D5" s="82">
        <v>1</v>
      </c>
      <c r="E5" s="81">
        <v>1</v>
      </c>
      <c r="F5" s="81"/>
      <c r="G5" s="81"/>
      <c r="H5" s="82">
        <f aca="true" t="shared" si="0" ref="H5:H13">SUM(C5:G5)</f>
        <v>3</v>
      </c>
      <c r="I5" s="83">
        <f>SUM(H5:H5)</f>
        <v>3</v>
      </c>
      <c r="K5" s="250">
        <v>1</v>
      </c>
    </row>
    <row r="6" spans="1:11" ht="25.5">
      <c r="A6" s="420" t="s">
        <v>4</v>
      </c>
      <c r="B6" s="63" t="s">
        <v>104</v>
      </c>
      <c r="C6" s="65">
        <v>1</v>
      </c>
      <c r="D6" s="65"/>
      <c r="E6" s="64"/>
      <c r="F6" s="64"/>
      <c r="G6" s="64"/>
      <c r="H6" s="65">
        <f t="shared" si="0"/>
        <v>1</v>
      </c>
      <c r="I6" s="474">
        <f>SUM(H6:H8)</f>
        <v>1</v>
      </c>
      <c r="K6" s="250">
        <v>1</v>
      </c>
    </row>
    <row r="7" spans="1:11" ht="25.5" customHeight="1">
      <c r="A7" s="431"/>
      <c r="B7" s="323" t="s">
        <v>281</v>
      </c>
      <c r="C7" s="142"/>
      <c r="D7" s="142"/>
      <c r="E7" s="141"/>
      <c r="F7" s="141"/>
      <c r="G7" s="141"/>
      <c r="H7" s="142">
        <f t="shared" si="0"/>
        <v>0</v>
      </c>
      <c r="I7" s="434"/>
      <c r="K7" s="250"/>
    </row>
    <row r="8" spans="1:11" ht="39" thickBot="1">
      <c r="A8" s="421"/>
      <c r="B8" s="237" t="s">
        <v>282</v>
      </c>
      <c r="C8" s="148"/>
      <c r="D8" s="148"/>
      <c r="E8" s="149"/>
      <c r="F8" s="149"/>
      <c r="G8" s="149"/>
      <c r="H8" s="148">
        <f t="shared" si="0"/>
        <v>0</v>
      </c>
      <c r="I8" s="475"/>
      <c r="K8" s="250"/>
    </row>
    <row r="9" spans="1:11" ht="12.75">
      <c r="A9" s="420" t="s">
        <v>5</v>
      </c>
      <c r="B9" s="63" t="s">
        <v>55</v>
      </c>
      <c r="C9" s="65">
        <v>1</v>
      </c>
      <c r="D9" s="65"/>
      <c r="E9" s="64">
        <v>2</v>
      </c>
      <c r="F9" s="64">
        <v>2</v>
      </c>
      <c r="G9" s="64"/>
      <c r="H9" s="65">
        <f t="shared" si="0"/>
        <v>5</v>
      </c>
      <c r="I9" s="433">
        <f>SUM(H9:H10)</f>
        <v>6</v>
      </c>
      <c r="K9" s="250">
        <v>1</v>
      </c>
    </row>
    <row r="10" spans="1:11" ht="13.5" thickBot="1">
      <c r="A10" s="421"/>
      <c r="B10" s="67" t="s">
        <v>206</v>
      </c>
      <c r="C10" s="69">
        <v>1</v>
      </c>
      <c r="D10" s="69"/>
      <c r="E10" s="95"/>
      <c r="F10" s="95"/>
      <c r="G10" s="95"/>
      <c r="H10" s="96">
        <f>SUM(C10:G10)</f>
        <v>1</v>
      </c>
      <c r="I10" s="435"/>
      <c r="K10" s="250">
        <v>1</v>
      </c>
    </row>
    <row r="11" spans="1:11" ht="12.75">
      <c r="A11" s="430" t="s">
        <v>6</v>
      </c>
      <c r="B11" s="84" t="s">
        <v>56</v>
      </c>
      <c r="C11" s="65">
        <v>3</v>
      </c>
      <c r="D11" s="65">
        <v>3</v>
      </c>
      <c r="E11" s="85">
        <v>1</v>
      </c>
      <c r="F11" s="85">
        <v>1</v>
      </c>
      <c r="G11" s="85"/>
      <c r="H11" s="86">
        <f t="shared" si="0"/>
        <v>8</v>
      </c>
      <c r="I11" s="481">
        <f>SUM(H11:H14)</f>
        <v>18</v>
      </c>
      <c r="K11" s="250">
        <v>3</v>
      </c>
    </row>
    <row r="12" spans="1:11" ht="12.75">
      <c r="A12" s="431"/>
      <c r="B12" s="29" t="s">
        <v>75</v>
      </c>
      <c r="C12" s="27"/>
      <c r="D12" s="27">
        <v>3</v>
      </c>
      <c r="E12" s="32"/>
      <c r="F12" s="32">
        <v>1</v>
      </c>
      <c r="G12" s="32"/>
      <c r="H12" s="27">
        <f>SUM(C12:G12)</f>
        <v>4</v>
      </c>
      <c r="I12" s="482"/>
      <c r="K12" s="250"/>
    </row>
    <row r="13" spans="1:11" ht="25.5">
      <c r="A13" s="431"/>
      <c r="B13" s="323" t="s">
        <v>283</v>
      </c>
      <c r="C13" s="142">
        <v>1</v>
      </c>
      <c r="D13" s="142">
        <v>2</v>
      </c>
      <c r="E13" s="141">
        <v>1</v>
      </c>
      <c r="F13" s="141"/>
      <c r="G13" s="141">
        <v>2</v>
      </c>
      <c r="H13" s="142">
        <f t="shared" si="0"/>
        <v>6</v>
      </c>
      <c r="I13" s="482"/>
      <c r="K13" s="250">
        <v>1</v>
      </c>
    </row>
    <row r="14" spans="1:11" ht="13.5" thickBot="1">
      <c r="A14" s="431"/>
      <c r="B14" s="101" t="s">
        <v>165</v>
      </c>
      <c r="C14" s="58"/>
      <c r="D14" s="58"/>
      <c r="E14" s="102"/>
      <c r="F14" s="102"/>
      <c r="G14" s="102"/>
      <c r="H14" s="103">
        <f>SUM(C14:G14)</f>
        <v>0</v>
      </c>
      <c r="I14" s="482"/>
      <c r="K14" s="250"/>
    </row>
    <row r="15" spans="1:11" ht="12.75">
      <c r="A15" s="430" t="s">
        <v>7</v>
      </c>
      <c r="B15" s="63" t="s">
        <v>58</v>
      </c>
      <c r="C15" s="65">
        <v>1</v>
      </c>
      <c r="D15" s="65">
        <v>2</v>
      </c>
      <c r="E15" s="64">
        <v>1</v>
      </c>
      <c r="F15" s="64">
        <v>1</v>
      </c>
      <c r="G15" s="64"/>
      <c r="H15" s="65">
        <f aca="true" t="shared" si="1" ref="H15:H42">SUM(C15:G15)</f>
        <v>5</v>
      </c>
      <c r="I15" s="433">
        <f>SUM(H15:H16)</f>
        <v>5</v>
      </c>
      <c r="K15" s="250">
        <v>1</v>
      </c>
    </row>
    <row r="16" spans="1:11" ht="13.5" thickBot="1">
      <c r="A16" s="432"/>
      <c r="B16" s="106" t="s">
        <v>176</v>
      </c>
      <c r="C16" s="288"/>
      <c r="D16" s="288"/>
      <c r="E16" s="289"/>
      <c r="F16" s="199"/>
      <c r="G16" s="199"/>
      <c r="H16" s="107">
        <f t="shared" si="1"/>
        <v>0</v>
      </c>
      <c r="I16" s="435"/>
      <c r="K16" s="250"/>
    </row>
    <row r="17" spans="1:11" ht="12.75">
      <c r="A17" s="420" t="s">
        <v>19</v>
      </c>
      <c r="B17" s="63" t="s">
        <v>59</v>
      </c>
      <c r="C17" s="65">
        <v>6</v>
      </c>
      <c r="D17" s="65">
        <v>4</v>
      </c>
      <c r="E17" s="64">
        <v>9</v>
      </c>
      <c r="F17" s="64"/>
      <c r="G17" s="64"/>
      <c r="H17" s="65">
        <f t="shared" si="1"/>
        <v>19</v>
      </c>
      <c r="I17" s="474">
        <f>SUM(H17:H18)</f>
        <v>27</v>
      </c>
      <c r="K17" s="250">
        <v>5</v>
      </c>
    </row>
    <row r="18" spans="1:11" ht="38.25">
      <c r="A18" s="446"/>
      <c r="B18" s="323" t="s">
        <v>284</v>
      </c>
      <c r="C18" s="142">
        <v>3</v>
      </c>
      <c r="D18" s="142"/>
      <c r="E18" s="141">
        <v>2</v>
      </c>
      <c r="F18" s="141">
        <v>3</v>
      </c>
      <c r="G18" s="141"/>
      <c r="H18" s="142">
        <f>SUM(C18:G18)</f>
        <v>8</v>
      </c>
      <c r="I18" s="484"/>
      <c r="K18" s="250">
        <v>3</v>
      </c>
    </row>
    <row r="19" spans="1:11" ht="13.5" thickBot="1">
      <c r="A19" s="447"/>
      <c r="B19" s="60" t="s">
        <v>112</v>
      </c>
      <c r="C19" s="58"/>
      <c r="D19" s="58">
        <v>2</v>
      </c>
      <c r="E19" s="61">
        <v>1</v>
      </c>
      <c r="F19" s="61">
        <v>2</v>
      </c>
      <c r="G19" s="61"/>
      <c r="H19" s="58">
        <f t="shared" si="1"/>
        <v>5</v>
      </c>
      <c r="I19" s="287">
        <f>SUM(H19:H19)</f>
        <v>5</v>
      </c>
      <c r="K19" s="250"/>
    </row>
    <row r="20" spans="1:11" ht="12.75">
      <c r="A20" s="430" t="s">
        <v>127</v>
      </c>
      <c r="B20" s="63" t="s">
        <v>57</v>
      </c>
      <c r="C20" s="64">
        <v>2</v>
      </c>
      <c r="D20" s="64"/>
      <c r="E20" s="64"/>
      <c r="F20" s="64"/>
      <c r="G20" s="64"/>
      <c r="H20" s="65">
        <f>SUM(C20:G20)</f>
        <v>2</v>
      </c>
      <c r="I20" s="433">
        <f>SUM(H20:H27)</f>
        <v>10</v>
      </c>
      <c r="K20" s="176">
        <v>2</v>
      </c>
    </row>
    <row r="21" spans="1:11" ht="39">
      <c r="A21" s="431"/>
      <c r="B21" s="323" t="s">
        <v>285</v>
      </c>
      <c r="C21" s="27"/>
      <c r="D21" s="27"/>
      <c r="E21" s="32"/>
      <c r="F21" s="32"/>
      <c r="G21" s="32"/>
      <c r="H21" s="27">
        <f>SUM(C21:G21)</f>
        <v>0</v>
      </c>
      <c r="I21" s="434"/>
      <c r="K21" s="250"/>
    </row>
    <row r="22" spans="1:11" ht="26.25">
      <c r="A22" s="431"/>
      <c r="B22" s="208" t="s">
        <v>247</v>
      </c>
      <c r="C22" s="135"/>
      <c r="D22" s="135"/>
      <c r="E22" s="206">
        <v>1</v>
      </c>
      <c r="F22" s="206"/>
      <c r="G22" s="206"/>
      <c r="H22" s="207">
        <f t="shared" si="1"/>
        <v>1</v>
      </c>
      <c r="I22" s="434"/>
      <c r="K22" s="173"/>
    </row>
    <row r="23" spans="1:11" ht="25.5" customHeight="1">
      <c r="A23" s="431"/>
      <c r="B23" s="323" t="s">
        <v>286</v>
      </c>
      <c r="C23" s="141"/>
      <c r="D23" s="141"/>
      <c r="E23" s="143"/>
      <c r="F23" s="143"/>
      <c r="G23" s="143"/>
      <c r="H23" s="145">
        <f>SUM(C23:G23)</f>
        <v>0</v>
      </c>
      <c r="I23" s="434"/>
      <c r="K23" s="173"/>
    </row>
    <row r="24" spans="1:11" ht="26.25">
      <c r="A24" s="431"/>
      <c r="B24" s="286" t="s">
        <v>287</v>
      </c>
      <c r="C24" s="135"/>
      <c r="D24" s="135"/>
      <c r="E24" s="192"/>
      <c r="F24" s="192"/>
      <c r="G24" s="192"/>
      <c r="H24" s="136">
        <f t="shared" si="1"/>
        <v>0</v>
      </c>
      <c r="I24" s="434"/>
      <c r="K24" s="173"/>
    </row>
    <row r="25" spans="1:11" ht="26.25">
      <c r="A25" s="431"/>
      <c r="B25" s="60" t="s">
        <v>214</v>
      </c>
      <c r="C25" s="184">
        <v>3</v>
      </c>
      <c r="D25" s="184"/>
      <c r="E25" s="61"/>
      <c r="F25" s="61"/>
      <c r="G25" s="61"/>
      <c r="H25" s="27">
        <f t="shared" si="1"/>
        <v>3</v>
      </c>
      <c r="I25" s="434"/>
      <c r="K25" s="173">
        <v>3</v>
      </c>
    </row>
    <row r="26" spans="1:11" ht="26.25">
      <c r="A26" s="431"/>
      <c r="B26" s="60" t="s">
        <v>175</v>
      </c>
      <c r="C26" s="184"/>
      <c r="D26" s="184"/>
      <c r="E26" s="61"/>
      <c r="F26" s="61"/>
      <c r="G26" s="61"/>
      <c r="H26" s="27">
        <f t="shared" si="1"/>
        <v>0</v>
      </c>
      <c r="I26" s="434"/>
      <c r="K26" s="173"/>
    </row>
    <row r="27" spans="1:11" ht="13.5" thickBot="1">
      <c r="A27" s="432"/>
      <c r="B27" s="67" t="s">
        <v>60</v>
      </c>
      <c r="C27" s="188">
        <v>3</v>
      </c>
      <c r="D27" s="188">
        <v>1</v>
      </c>
      <c r="E27" s="68"/>
      <c r="F27" s="68"/>
      <c r="G27" s="68"/>
      <c r="H27" s="69">
        <f t="shared" si="1"/>
        <v>4</v>
      </c>
      <c r="I27" s="435"/>
      <c r="K27" s="173">
        <v>3</v>
      </c>
    </row>
    <row r="28" spans="1:11" ht="12.75">
      <c r="A28" s="420" t="s">
        <v>9</v>
      </c>
      <c r="B28" s="63" t="s">
        <v>63</v>
      </c>
      <c r="C28" s="64"/>
      <c r="D28" s="64"/>
      <c r="E28" s="64"/>
      <c r="F28" s="64"/>
      <c r="G28" s="64"/>
      <c r="H28" s="65">
        <f t="shared" si="1"/>
        <v>0</v>
      </c>
      <c r="I28" s="495">
        <f>SUM(H28:H29)</f>
        <v>1</v>
      </c>
      <c r="K28" s="176"/>
    </row>
    <row r="29" spans="1:11" ht="13.5" thickBot="1">
      <c r="A29" s="447"/>
      <c r="B29" s="60" t="s">
        <v>64</v>
      </c>
      <c r="C29" s="61">
        <v>1</v>
      </c>
      <c r="D29" s="61"/>
      <c r="E29" s="61"/>
      <c r="F29" s="61"/>
      <c r="G29" s="61"/>
      <c r="H29" s="58">
        <f t="shared" si="1"/>
        <v>1</v>
      </c>
      <c r="I29" s="470"/>
      <c r="K29" s="176">
        <v>1</v>
      </c>
    </row>
    <row r="30" spans="1:11" ht="12.75">
      <c r="A30" s="430" t="s">
        <v>128</v>
      </c>
      <c r="B30" s="63" t="s">
        <v>62</v>
      </c>
      <c r="C30" s="65"/>
      <c r="D30" s="65"/>
      <c r="E30" s="64"/>
      <c r="F30" s="64"/>
      <c r="G30" s="64"/>
      <c r="H30" s="65">
        <f t="shared" si="1"/>
        <v>0</v>
      </c>
      <c r="I30" s="433">
        <f>SUM(H30:H33)</f>
        <v>3</v>
      </c>
      <c r="K30" s="250"/>
    </row>
    <row r="31" spans="1:11" ht="12.75">
      <c r="A31" s="431"/>
      <c r="B31" s="29" t="s">
        <v>67</v>
      </c>
      <c r="C31" s="27"/>
      <c r="D31" s="27"/>
      <c r="E31" s="32">
        <v>1</v>
      </c>
      <c r="F31" s="32"/>
      <c r="G31" s="32"/>
      <c r="H31" s="27">
        <f t="shared" si="1"/>
        <v>1</v>
      </c>
      <c r="I31" s="434"/>
      <c r="K31" s="250"/>
    </row>
    <row r="32" spans="1:11" ht="12.75">
      <c r="A32" s="431"/>
      <c r="B32" s="29" t="s">
        <v>61</v>
      </c>
      <c r="C32" s="27"/>
      <c r="D32" s="27"/>
      <c r="E32" s="32"/>
      <c r="F32" s="32">
        <v>1</v>
      </c>
      <c r="G32" s="32"/>
      <c r="H32" s="27">
        <f>SUM(C32:G32)</f>
        <v>1</v>
      </c>
      <c r="I32" s="434"/>
      <c r="K32" s="250"/>
    </row>
    <row r="33" spans="1:11" ht="27" thickBot="1">
      <c r="A33" s="432"/>
      <c r="B33" s="321" t="s">
        <v>288</v>
      </c>
      <c r="C33" s="148"/>
      <c r="D33" s="148"/>
      <c r="E33" s="139"/>
      <c r="F33" s="139">
        <v>1</v>
      </c>
      <c r="G33" s="139"/>
      <c r="H33" s="140">
        <f>SUM(C33:G33)</f>
        <v>1</v>
      </c>
      <c r="I33" s="435"/>
      <c r="K33" s="250"/>
    </row>
    <row r="34" spans="1:11" ht="12.75">
      <c r="A34" s="430" t="s">
        <v>210</v>
      </c>
      <c r="B34" s="74" t="s">
        <v>151</v>
      </c>
      <c r="C34" s="290"/>
      <c r="D34" s="290">
        <v>6</v>
      </c>
      <c r="E34" s="76">
        <v>5</v>
      </c>
      <c r="F34" s="76">
        <v>1</v>
      </c>
      <c r="G34" s="76">
        <v>6</v>
      </c>
      <c r="H34" s="76">
        <f t="shared" si="1"/>
        <v>18</v>
      </c>
      <c r="I34" s="433">
        <f>SUM(H34:H35)</f>
        <v>19</v>
      </c>
      <c r="K34" s="173"/>
    </row>
    <row r="35" spans="1:11" ht="13.5" thickBot="1">
      <c r="A35" s="432"/>
      <c r="B35" s="153" t="s">
        <v>150</v>
      </c>
      <c r="C35" s="291"/>
      <c r="D35" s="291"/>
      <c r="E35" s="107"/>
      <c r="F35" s="107"/>
      <c r="G35" s="107">
        <v>1</v>
      </c>
      <c r="H35" s="107">
        <f t="shared" si="1"/>
        <v>1</v>
      </c>
      <c r="I35" s="435"/>
      <c r="K35" s="173"/>
    </row>
    <row r="36" spans="1:11" ht="12.75">
      <c r="A36" s="430" t="s">
        <v>10</v>
      </c>
      <c r="B36" s="63" t="s">
        <v>78</v>
      </c>
      <c r="C36" s="187"/>
      <c r="D36" s="187"/>
      <c r="E36" s="64"/>
      <c r="F36" s="64"/>
      <c r="G36" s="64"/>
      <c r="H36" s="86">
        <f t="shared" si="1"/>
        <v>0</v>
      </c>
      <c r="I36" s="474">
        <f>SUM(H36:H39)</f>
        <v>0</v>
      </c>
      <c r="K36" s="173"/>
    </row>
    <row r="37" spans="1:11" ht="26.25">
      <c r="A37" s="431"/>
      <c r="B37" s="323" t="s">
        <v>289</v>
      </c>
      <c r="C37" s="141"/>
      <c r="D37" s="141"/>
      <c r="E37" s="143"/>
      <c r="F37" s="143"/>
      <c r="G37" s="143"/>
      <c r="H37" s="183">
        <f t="shared" si="1"/>
        <v>0</v>
      </c>
      <c r="I37" s="434"/>
      <c r="K37" s="173"/>
    </row>
    <row r="38" spans="1:11" ht="12.75">
      <c r="A38" s="431"/>
      <c r="B38" s="101" t="s">
        <v>208</v>
      </c>
      <c r="C38" s="32"/>
      <c r="D38" s="32"/>
      <c r="E38" s="32"/>
      <c r="F38" s="32"/>
      <c r="G38" s="32"/>
      <c r="H38" s="27">
        <f t="shared" si="1"/>
        <v>0</v>
      </c>
      <c r="I38" s="434"/>
      <c r="K38" s="176"/>
    </row>
    <row r="39" spans="1:11" ht="15" customHeight="1" thickBot="1">
      <c r="A39" s="431"/>
      <c r="B39" s="67" t="s">
        <v>68</v>
      </c>
      <c r="C39" s="185"/>
      <c r="D39" s="185"/>
      <c r="E39" s="61"/>
      <c r="F39" s="61"/>
      <c r="G39" s="61"/>
      <c r="H39" s="58">
        <f t="shared" si="1"/>
        <v>0</v>
      </c>
      <c r="I39" s="485"/>
      <c r="K39" s="173"/>
    </row>
    <row r="40" spans="1:11" ht="12.75">
      <c r="A40" s="420" t="s">
        <v>211</v>
      </c>
      <c r="B40" s="63" t="s">
        <v>69</v>
      </c>
      <c r="C40" s="187"/>
      <c r="D40" s="187"/>
      <c r="E40" s="64"/>
      <c r="F40" s="64"/>
      <c r="G40" s="64"/>
      <c r="H40" s="65">
        <f t="shared" si="1"/>
        <v>0</v>
      </c>
      <c r="I40" s="474">
        <f>SUM(H40:H43)</f>
        <v>11</v>
      </c>
      <c r="K40" s="173"/>
    </row>
    <row r="41" spans="1:11" ht="12.75">
      <c r="A41" s="446"/>
      <c r="B41" s="29" t="s">
        <v>70</v>
      </c>
      <c r="C41" s="184">
        <v>3</v>
      </c>
      <c r="D41" s="184">
        <v>3</v>
      </c>
      <c r="E41" s="32">
        <v>1</v>
      </c>
      <c r="F41" s="32">
        <v>2</v>
      </c>
      <c r="G41" s="32"/>
      <c r="H41" s="27">
        <f t="shared" si="1"/>
        <v>9</v>
      </c>
      <c r="I41" s="484"/>
      <c r="K41" s="173">
        <v>3</v>
      </c>
    </row>
    <row r="42" spans="1:11" ht="26.25">
      <c r="A42" s="447"/>
      <c r="B42" s="322" t="s">
        <v>290</v>
      </c>
      <c r="C42" s="141"/>
      <c r="D42" s="141"/>
      <c r="E42" s="182">
        <v>1</v>
      </c>
      <c r="F42" s="182"/>
      <c r="G42" s="182"/>
      <c r="H42" s="142">
        <f t="shared" si="1"/>
        <v>1</v>
      </c>
      <c r="I42" s="485"/>
      <c r="K42" s="173"/>
    </row>
    <row r="43" spans="1:11" ht="13.5" thickBot="1">
      <c r="A43" s="421"/>
      <c r="B43" s="67" t="s">
        <v>71</v>
      </c>
      <c r="C43" s="188"/>
      <c r="D43" s="188">
        <v>1</v>
      </c>
      <c r="E43" s="68"/>
      <c r="F43" s="68"/>
      <c r="G43" s="68"/>
      <c r="H43" s="69">
        <f aca="true" t="shared" si="2" ref="H43:H53">SUM(C43:G43)</f>
        <v>1</v>
      </c>
      <c r="I43" s="475"/>
      <c r="K43" s="173"/>
    </row>
    <row r="44" spans="1:11" ht="12.75">
      <c r="A44" s="430" t="s">
        <v>173</v>
      </c>
      <c r="B44" s="63" t="s">
        <v>72</v>
      </c>
      <c r="C44" s="65">
        <v>1</v>
      </c>
      <c r="D44" s="65">
        <v>1</v>
      </c>
      <c r="E44" s="64">
        <v>1</v>
      </c>
      <c r="F44" s="64">
        <v>1</v>
      </c>
      <c r="G44" s="64"/>
      <c r="H44" s="65">
        <f t="shared" si="2"/>
        <v>4</v>
      </c>
      <c r="I44" s="433">
        <f>SUM(H44:H47)</f>
        <v>21</v>
      </c>
      <c r="K44" s="250">
        <v>1</v>
      </c>
    </row>
    <row r="45" spans="1:11" ht="12.75">
      <c r="A45" s="431"/>
      <c r="B45" s="72" t="s">
        <v>243</v>
      </c>
      <c r="C45" s="27">
        <v>1</v>
      </c>
      <c r="D45" s="27">
        <v>2</v>
      </c>
      <c r="E45" s="73">
        <v>2</v>
      </c>
      <c r="F45" s="73">
        <v>2</v>
      </c>
      <c r="G45" s="73"/>
      <c r="H45" s="59">
        <f t="shared" si="2"/>
        <v>7</v>
      </c>
      <c r="I45" s="434"/>
      <c r="K45" s="250">
        <v>1</v>
      </c>
    </row>
    <row r="46" spans="1:11" ht="12.75">
      <c r="A46" s="431"/>
      <c r="B46" s="72" t="s">
        <v>244</v>
      </c>
      <c r="C46" s="27">
        <v>1</v>
      </c>
      <c r="D46" s="27">
        <v>4</v>
      </c>
      <c r="E46" s="73">
        <v>2</v>
      </c>
      <c r="F46" s="73">
        <v>1</v>
      </c>
      <c r="G46" s="73"/>
      <c r="H46" s="59">
        <f t="shared" si="2"/>
        <v>8</v>
      </c>
      <c r="I46" s="434"/>
      <c r="K46" s="250">
        <v>1</v>
      </c>
    </row>
    <row r="47" spans="1:11" ht="13.5" thickBot="1">
      <c r="A47" s="432"/>
      <c r="B47" s="106" t="s">
        <v>245</v>
      </c>
      <c r="C47" s="291">
        <v>2</v>
      </c>
      <c r="D47" s="291"/>
      <c r="E47" s="199"/>
      <c r="F47" s="199"/>
      <c r="G47" s="199"/>
      <c r="H47" s="107">
        <f t="shared" si="2"/>
        <v>2</v>
      </c>
      <c r="I47" s="435"/>
      <c r="K47" s="176">
        <v>2</v>
      </c>
    </row>
    <row r="48" spans="1:11" ht="12.75">
      <c r="A48" s="430" t="s">
        <v>11</v>
      </c>
      <c r="B48" s="74" t="s">
        <v>149</v>
      </c>
      <c r="C48" s="290"/>
      <c r="D48" s="290"/>
      <c r="E48" s="76"/>
      <c r="F48" s="76"/>
      <c r="G48" s="76"/>
      <c r="H48" s="76">
        <f t="shared" si="2"/>
        <v>0</v>
      </c>
      <c r="I48" s="474">
        <f>SUM(H48:H51)</f>
        <v>3</v>
      </c>
      <c r="K48" s="173"/>
    </row>
    <row r="49" spans="1:11" ht="12.75">
      <c r="A49" s="431"/>
      <c r="B49" s="153" t="s">
        <v>170</v>
      </c>
      <c r="C49" s="292"/>
      <c r="D49" s="292"/>
      <c r="E49" s="125"/>
      <c r="F49" s="125"/>
      <c r="G49" s="125"/>
      <c r="H49" s="125">
        <f t="shared" si="2"/>
        <v>0</v>
      </c>
      <c r="I49" s="485"/>
      <c r="K49" s="173"/>
    </row>
    <row r="50" spans="1:11" ht="26.25">
      <c r="A50" s="431"/>
      <c r="B50" s="208" t="s">
        <v>273</v>
      </c>
      <c r="C50" s="192">
        <v>2</v>
      </c>
      <c r="D50" s="192"/>
      <c r="E50" s="278"/>
      <c r="F50" s="278"/>
      <c r="G50" s="278"/>
      <c r="H50" s="278">
        <f>SUM(C50:F50)</f>
        <v>2</v>
      </c>
      <c r="I50" s="485"/>
      <c r="K50" s="173">
        <v>2</v>
      </c>
    </row>
    <row r="51" spans="1:11" ht="27" thickBot="1">
      <c r="A51" s="432"/>
      <c r="B51" s="201" t="s">
        <v>125</v>
      </c>
      <c r="C51" s="137"/>
      <c r="D51" s="137"/>
      <c r="E51" s="137"/>
      <c r="F51" s="137">
        <v>1</v>
      </c>
      <c r="G51" s="137"/>
      <c r="H51" s="138">
        <f t="shared" si="2"/>
        <v>1</v>
      </c>
      <c r="I51" s="475"/>
      <c r="K51" s="173"/>
    </row>
    <row r="52" spans="1:11" ht="12.75" customHeight="1">
      <c r="A52" s="420" t="s">
        <v>307</v>
      </c>
      <c r="B52" s="63" t="s">
        <v>73</v>
      </c>
      <c r="C52" s="187">
        <v>1</v>
      </c>
      <c r="D52" s="187">
        <v>2</v>
      </c>
      <c r="E52" s="64">
        <v>1</v>
      </c>
      <c r="F52" s="64"/>
      <c r="G52" s="64"/>
      <c r="H52" s="65">
        <f t="shared" si="2"/>
        <v>4</v>
      </c>
      <c r="I52" s="474">
        <f>SUM(H52:H53)</f>
        <v>16</v>
      </c>
      <c r="K52" s="173">
        <v>1</v>
      </c>
    </row>
    <row r="53" spans="1:11" ht="27" thickBot="1">
      <c r="A53" s="421"/>
      <c r="B53" s="201" t="s">
        <v>108</v>
      </c>
      <c r="C53" s="137">
        <v>4</v>
      </c>
      <c r="D53" s="137">
        <v>4</v>
      </c>
      <c r="E53" s="137">
        <v>3</v>
      </c>
      <c r="F53" s="137">
        <v>1</v>
      </c>
      <c r="G53" s="137"/>
      <c r="H53" s="138">
        <f t="shared" si="2"/>
        <v>12</v>
      </c>
      <c r="I53" s="475"/>
      <c r="K53" s="173">
        <v>4</v>
      </c>
    </row>
    <row r="54" spans="1:11" ht="13.5" thickBot="1">
      <c r="A54" s="445" t="s">
        <v>13</v>
      </c>
      <c r="B54" s="435"/>
      <c r="C54" s="93">
        <f>SUM(C5:C53)</f>
        <v>42</v>
      </c>
      <c r="D54" s="93">
        <f aca="true" t="shared" si="3" ref="D54:I54">SUM(D5:D53)</f>
        <v>41</v>
      </c>
      <c r="E54" s="93">
        <f t="shared" si="3"/>
        <v>36</v>
      </c>
      <c r="F54" s="93">
        <f t="shared" si="3"/>
        <v>21</v>
      </c>
      <c r="G54" s="93">
        <f t="shared" si="3"/>
        <v>9</v>
      </c>
      <c r="H54" s="93">
        <f t="shared" si="3"/>
        <v>149</v>
      </c>
      <c r="I54" s="94">
        <f t="shared" si="3"/>
        <v>149</v>
      </c>
      <c r="K54" s="210">
        <f>SUM(K5:K53)</f>
        <v>41</v>
      </c>
    </row>
  </sheetData>
  <sheetProtection/>
  <mergeCells count="35">
    <mergeCell ref="A2:I2"/>
    <mergeCell ref="I17:I18"/>
    <mergeCell ref="A1:I1"/>
    <mergeCell ref="A3:B4"/>
    <mergeCell ref="C3:G3"/>
    <mergeCell ref="H3:H4"/>
    <mergeCell ref="I3:I4"/>
    <mergeCell ref="A9:A10"/>
    <mergeCell ref="I9:I10"/>
    <mergeCell ref="I28:I29"/>
    <mergeCell ref="I44:I47"/>
    <mergeCell ref="A15:A16"/>
    <mergeCell ref="I15:I16"/>
    <mergeCell ref="A20:A27"/>
    <mergeCell ref="I20:I27"/>
    <mergeCell ref="A17:A19"/>
    <mergeCell ref="A30:A33"/>
    <mergeCell ref="I30:I33"/>
    <mergeCell ref="A54:B54"/>
    <mergeCell ref="I36:I39"/>
    <mergeCell ref="A40:A43"/>
    <mergeCell ref="I40:I43"/>
    <mergeCell ref="A6:A8"/>
    <mergeCell ref="I6:I8"/>
    <mergeCell ref="A11:A14"/>
    <mergeCell ref="I11:I14"/>
    <mergeCell ref="I34:I35"/>
    <mergeCell ref="A28:A29"/>
    <mergeCell ref="A52:A53"/>
    <mergeCell ref="I52:I53"/>
    <mergeCell ref="A34:A35"/>
    <mergeCell ref="A44:A47"/>
    <mergeCell ref="A48:A51"/>
    <mergeCell ref="I48:I51"/>
    <mergeCell ref="A36:A39"/>
  </mergeCells>
  <printOptions/>
  <pageMargins left="0.7" right="0.7" top="0.75" bottom="0.75" header="0.3" footer="0.3"/>
  <pageSetup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58"/>
  <sheetViews>
    <sheetView view="pageBreakPreview" zoomScale="115" zoomScaleSheetLayoutView="115" zoomScalePageLayoutView="0" workbookViewId="0" topLeftCell="A49">
      <selection activeCell="G63" sqref="G63"/>
    </sheetView>
  </sheetViews>
  <sheetFormatPr defaultColWidth="9.00390625" defaultRowHeight="12.75"/>
  <cols>
    <col min="1" max="1" width="19.50390625" style="0" customWidth="1"/>
    <col min="2" max="2" width="57.375" style="0" customWidth="1"/>
    <col min="3" max="3" width="5.50390625" style="197" customWidth="1"/>
    <col min="4" max="7" width="5.50390625" style="0" customWidth="1"/>
    <col min="8" max="8" width="7.50390625" style="0" customWidth="1"/>
    <col min="9" max="9" width="8.50390625" style="0" customWidth="1"/>
    <col min="10" max="10" width="5.125" style="0" customWidth="1"/>
    <col min="11" max="13" width="3.625" style="108" customWidth="1"/>
    <col min="14" max="35" width="3.625" style="2" customWidth="1"/>
    <col min="36" max="36" width="3.625" style="197" customWidth="1"/>
    <col min="37" max="75" width="3.625" style="0" customWidth="1"/>
  </cols>
  <sheetData>
    <row r="1" spans="1:75" ht="39" customHeight="1" thickBot="1">
      <c r="A1" s="508" t="s">
        <v>316</v>
      </c>
      <c r="B1" s="509"/>
      <c r="C1" s="509"/>
      <c r="D1" s="509"/>
      <c r="E1" s="509"/>
      <c r="F1" s="509"/>
      <c r="G1" s="509"/>
      <c r="H1" s="509"/>
      <c r="I1" s="509"/>
      <c r="J1" s="228"/>
      <c r="K1" s="523" t="s">
        <v>133</v>
      </c>
      <c r="L1" s="520"/>
      <c r="M1" s="520"/>
      <c r="N1" s="520"/>
      <c r="O1" s="520"/>
      <c r="P1" s="523" t="s">
        <v>228</v>
      </c>
      <c r="Q1" s="520"/>
      <c r="R1" s="520"/>
      <c r="S1" s="520"/>
      <c r="T1" s="521"/>
      <c r="U1" s="523" t="s">
        <v>218</v>
      </c>
      <c r="V1" s="520"/>
      <c r="W1" s="520"/>
      <c r="X1" s="520"/>
      <c r="Y1" s="521"/>
      <c r="Z1" s="523" t="s">
        <v>134</v>
      </c>
      <c r="AA1" s="520"/>
      <c r="AB1" s="520"/>
      <c r="AC1" s="520"/>
      <c r="AD1" s="520"/>
      <c r="AE1" s="523" t="s">
        <v>318</v>
      </c>
      <c r="AF1" s="520"/>
      <c r="AG1" s="520"/>
      <c r="AH1" s="520"/>
      <c r="AI1" s="521"/>
      <c r="AJ1" s="523" t="s">
        <v>135</v>
      </c>
      <c r="AK1" s="520"/>
      <c r="AL1" s="520"/>
      <c r="AM1" s="520"/>
      <c r="AN1" s="521"/>
      <c r="AO1" s="523" t="s">
        <v>136</v>
      </c>
      <c r="AP1" s="520"/>
      <c r="AQ1" s="520"/>
      <c r="AR1" s="520"/>
      <c r="AS1" s="521"/>
      <c r="AT1" s="520" t="s">
        <v>137</v>
      </c>
      <c r="AU1" s="520"/>
      <c r="AV1" s="520"/>
      <c r="AW1" s="520"/>
      <c r="AX1" s="521"/>
      <c r="AY1" s="519" t="s">
        <v>308</v>
      </c>
      <c r="AZ1" s="520"/>
      <c r="BA1" s="520"/>
      <c r="BB1" s="520"/>
      <c r="BC1" s="521"/>
      <c r="BD1" s="519" t="s">
        <v>215</v>
      </c>
      <c r="BE1" s="520"/>
      <c r="BF1" s="520"/>
      <c r="BG1" s="520"/>
      <c r="BH1" s="521"/>
      <c r="BI1" s="519" t="s">
        <v>217</v>
      </c>
      <c r="BJ1" s="520"/>
      <c r="BK1" s="520"/>
      <c r="BL1" s="520"/>
      <c r="BM1" s="521"/>
      <c r="BN1" s="519" t="s">
        <v>185</v>
      </c>
      <c r="BO1" s="520"/>
      <c r="BP1" s="520"/>
      <c r="BQ1" s="520"/>
      <c r="BR1" s="521"/>
      <c r="BS1" s="519" t="s">
        <v>216</v>
      </c>
      <c r="BT1" s="520"/>
      <c r="BU1" s="520"/>
      <c r="BV1" s="520"/>
      <c r="BW1" s="521"/>
    </row>
    <row r="2" spans="1:75" ht="12.75">
      <c r="A2" s="510" t="s">
        <v>28</v>
      </c>
      <c r="B2" s="422"/>
      <c r="C2" s="443" t="s">
        <v>16</v>
      </c>
      <c r="D2" s="443"/>
      <c r="E2" s="443"/>
      <c r="F2" s="443"/>
      <c r="G2" s="443"/>
      <c r="H2" s="422" t="s">
        <v>1</v>
      </c>
      <c r="I2" s="512" t="s">
        <v>2</v>
      </c>
      <c r="J2" s="230"/>
      <c r="K2" s="503" t="s">
        <v>16</v>
      </c>
      <c r="L2" s="504"/>
      <c r="M2" s="504"/>
      <c r="N2" s="504"/>
      <c r="O2" s="504"/>
      <c r="P2" s="503" t="s">
        <v>16</v>
      </c>
      <c r="Q2" s="504"/>
      <c r="R2" s="504"/>
      <c r="S2" s="504"/>
      <c r="T2" s="522"/>
      <c r="U2" s="503" t="s">
        <v>16</v>
      </c>
      <c r="V2" s="504"/>
      <c r="W2" s="504"/>
      <c r="X2" s="504"/>
      <c r="Y2" s="504"/>
      <c r="Z2" s="503" t="s">
        <v>16</v>
      </c>
      <c r="AA2" s="504"/>
      <c r="AB2" s="504"/>
      <c r="AC2" s="504"/>
      <c r="AD2" s="504"/>
      <c r="AE2" s="503" t="s">
        <v>16</v>
      </c>
      <c r="AF2" s="504"/>
      <c r="AG2" s="504"/>
      <c r="AH2" s="504"/>
      <c r="AI2" s="522"/>
      <c r="AJ2" s="503" t="s">
        <v>16</v>
      </c>
      <c r="AK2" s="504"/>
      <c r="AL2" s="504"/>
      <c r="AM2" s="504"/>
      <c r="AN2" s="522"/>
      <c r="AO2" s="503" t="s">
        <v>16</v>
      </c>
      <c r="AP2" s="504"/>
      <c r="AQ2" s="504"/>
      <c r="AR2" s="504"/>
      <c r="AS2" s="522"/>
      <c r="AT2" s="504" t="s">
        <v>16</v>
      </c>
      <c r="AU2" s="504"/>
      <c r="AV2" s="504"/>
      <c r="AW2" s="504"/>
      <c r="AX2" s="504"/>
      <c r="AY2" s="503" t="s">
        <v>16</v>
      </c>
      <c r="AZ2" s="504"/>
      <c r="BA2" s="504"/>
      <c r="BB2" s="504"/>
      <c r="BC2" s="522"/>
      <c r="BD2" s="503" t="s">
        <v>16</v>
      </c>
      <c r="BE2" s="504"/>
      <c r="BF2" s="504"/>
      <c r="BG2" s="504"/>
      <c r="BH2" s="522"/>
      <c r="BI2" s="503" t="s">
        <v>16</v>
      </c>
      <c r="BJ2" s="504"/>
      <c r="BK2" s="504"/>
      <c r="BL2" s="504"/>
      <c r="BM2" s="522"/>
      <c r="BN2" s="503" t="s">
        <v>16</v>
      </c>
      <c r="BO2" s="504"/>
      <c r="BP2" s="504"/>
      <c r="BQ2" s="504"/>
      <c r="BR2" s="522"/>
      <c r="BS2" s="503" t="s">
        <v>16</v>
      </c>
      <c r="BT2" s="504"/>
      <c r="BU2" s="504"/>
      <c r="BV2" s="504"/>
      <c r="BW2" s="522"/>
    </row>
    <row r="3" spans="1:75" ht="13.5" thickBot="1">
      <c r="A3" s="511"/>
      <c r="B3" s="505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505"/>
      <c r="I3" s="513"/>
      <c r="J3" s="230"/>
      <c r="K3" s="155">
        <v>1</v>
      </c>
      <c r="L3" s="109">
        <v>2</v>
      </c>
      <c r="M3" s="109">
        <v>3</v>
      </c>
      <c r="N3" s="109">
        <v>4</v>
      </c>
      <c r="O3" s="129">
        <v>5</v>
      </c>
      <c r="P3" s="155">
        <v>1</v>
      </c>
      <c r="Q3" s="109">
        <v>2</v>
      </c>
      <c r="R3" s="109">
        <v>3</v>
      </c>
      <c r="S3" s="109">
        <v>4</v>
      </c>
      <c r="T3" s="110">
        <v>5</v>
      </c>
      <c r="U3" s="155">
        <v>1</v>
      </c>
      <c r="V3" s="109">
        <v>2</v>
      </c>
      <c r="W3" s="109">
        <v>3</v>
      </c>
      <c r="X3" s="109">
        <v>4</v>
      </c>
      <c r="Y3" s="129">
        <v>5</v>
      </c>
      <c r="Z3" s="155">
        <v>1</v>
      </c>
      <c r="AA3" s="109">
        <v>2</v>
      </c>
      <c r="AB3" s="109">
        <v>3</v>
      </c>
      <c r="AC3" s="109">
        <v>4</v>
      </c>
      <c r="AD3" s="129">
        <v>5</v>
      </c>
      <c r="AE3" s="155">
        <v>1</v>
      </c>
      <c r="AF3" s="109">
        <v>2</v>
      </c>
      <c r="AG3" s="109">
        <v>3</v>
      </c>
      <c r="AH3" s="109">
        <v>4</v>
      </c>
      <c r="AI3" s="110">
        <v>5</v>
      </c>
      <c r="AJ3" s="155">
        <v>1</v>
      </c>
      <c r="AK3" s="109">
        <v>2</v>
      </c>
      <c r="AL3" s="109">
        <v>3</v>
      </c>
      <c r="AM3" s="109">
        <v>4</v>
      </c>
      <c r="AN3" s="110">
        <v>5</v>
      </c>
      <c r="AO3" s="155">
        <v>1</v>
      </c>
      <c r="AP3" s="109">
        <v>2</v>
      </c>
      <c r="AQ3" s="109">
        <v>3</v>
      </c>
      <c r="AR3" s="109">
        <v>4</v>
      </c>
      <c r="AS3" s="110">
        <v>5</v>
      </c>
      <c r="AT3" s="154">
        <v>1</v>
      </c>
      <c r="AU3" s="109">
        <v>2</v>
      </c>
      <c r="AV3" s="109">
        <v>3</v>
      </c>
      <c r="AW3" s="109">
        <v>4</v>
      </c>
      <c r="AX3" s="129">
        <v>5</v>
      </c>
      <c r="AY3" s="155">
        <v>1</v>
      </c>
      <c r="AZ3" s="109">
        <v>2</v>
      </c>
      <c r="BA3" s="109">
        <v>3</v>
      </c>
      <c r="BB3" s="109">
        <v>4</v>
      </c>
      <c r="BC3" s="110">
        <v>5</v>
      </c>
      <c r="BD3" s="155">
        <v>1</v>
      </c>
      <c r="BE3" s="109">
        <v>2</v>
      </c>
      <c r="BF3" s="109">
        <v>3</v>
      </c>
      <c r="BG3" s="109">
        <v>4</v>
      </c>
      <c r="BH3" s="110">
        <v>5</v>
      </c>
      <c r="BI3" s="155">
        <v>1</v>
      </c>
      <c r="BJ3" s="109">
        <v>2</v>
      </c>
      <c r="BK3" s="109">
        <v>3</v>
      </c>
      <c r="BL3" s="109">
        <v>4</v>
      </c>
      <c r="BM3" s="110">
        <v>5</v>
      </c>
      <c r="BN3" s="155">
        <v>1</v>
      </c>
      <c r="BO3" s="109">
        <v>2</v>
      </c>
      <c r="BP3" s="109">
        <v>3</v>
      </c>
      <c r="BQ3" s="109">
        <v>4</v>
      </c>
      <c r="BR3" s="110">
        <v>5</v>
      </c>
      <c r="BS3" s="155">
        <v>1</v>
      </c>
      <c r="BT3" s="109">
        <v>2</v>
      </c>
      <c r="BU3" s="109">
        <v>3</v>
      </c>
      <c r="BV3" s="109">
        <v>4</v>
      </c>
      <c r="BW3" s="110">
        <v>5</v>
      </c>
    </row>
    <row r="4" spans="1:75" ht="30" customHeight="1" thickBot="1">
      <c r="A4" s="62" t="s">
        <v>3</v>
      </c>
      <c r="B4" s="84" t="s">
        <v>103</v>
      </c>
      <c r="C4" s="220"/>
      <c r="D4" s="220"/>
      <c r="E4" s="220"/>
      <c r="F4" s="203">
        <v>1</v>
      </c>
      <c r="G4" s="156"/>
      <c r="H4" s="86">
        <f>SUM(C4:G4)</f>
        <v>1</v>
      </c>
      <c r="I4" s="216">
        <f>SUM(H4:H4)</f>
        <v>1</v>
      </c>
      <c r="J4" s="231"/>
      <c r="K4" s="328"/>
      <c r="L4" s="329"/>
      <c r="M4" s="330"/>
      <c r="N4" s="330"/>
      <c r="O4" s="331"/>
      <c r="P4" s="270"/>
      <c r="Q4" s="257"/>
      <c r="R4" s="257"/>
      <c r="S4" s="257"/>
      <c r="T4" s="316"/>
      <c r="U4" s="270"/>
      <c r="V4" s="257"/>
      <c r="W4" s="257"/>
      <c r="X4" s="257"/>
      <c r="Y4" s="316"/>
      <c r="Z4" s="270"/>
      <c r="AA4" s="282"/>
      <c r="AB4" s="332"/>
      <c r="AC4" s="330">
        <v>1</v>
      </c>
      <c r="AD4" s="257"/>
      <c r="AE4" s="270"/>
      <c r="AF4" s="257"/>
      <c r="AG4" s="257"/>
      <c r="AH4" s="257"/>
      <c r="AI4" s="316"/>
      <c r="AJ4" s="270"/>
      <c r="AK4" s="317"/>
      <c r="AL4" s="282"/>
      <c r="AM4" s="257"/>
      <c r="AN4" s="314"/>
      <c r="AO4" s="270"/>
      <c r="AP4" s="257"/>
      <c r="AQ4" s="257"/>
      <c r="AR4" s="257"/>
      <c r="AS4" s="316"/>
      <c r="AT4" s="317"/>
      <c r="AU4" s="257"/>
      <c r="AV4" s="257"/>
      <c r="AW4" s="257"/>
      <c r="AX4" s="316"/>
      <c r="AY4" s="328"/>
      <c r="AZ4" s="271"/>
      <c r="BA4" s="271"/>
      <c r="BB4" s="271"/>
      <c r="BC4" s="316"/>
      <c r="BD4" s="328"/>
      <c r="BE4" s="271"/>
      <c r="BF4" s="271"/>
      <c r="BG4" s="271"/>
      <c r="BH4" s="316"/>
      <c r="BI4" s="328"/>
      <c r="BJ4" s="271"/>
      <c r="BK4" s="271"/>
      <c r="BL4" s="271"/>
      <c r="BM4" s="316"/>
      <c r="BN4" s="330"/>
      <c r="BO4" s="257"/>
      <c r="BP4" s="257"/>
      <c r="BQ4" s="257"/>
      <c r="BR4" s="333"/>
      <c r="BS4" s="328"/>
      <c r="BT4" s="271"/>
      <c r="BU4" s="271"/>
      <c r="BV4" s="271"/>
      <c r="BW4" s="316"/>
    </row>
    <row r="5" spans="1:75" ht="25.5">
      <c r="A5" s="420" t="s">
        <v>4</v>
      </c>
      <c r="B5" s="63" t="s">
        <v>104</v>
      </c>
      <c r="C5" s="64"/>
      <c r="D5" s="64"/>
      <c r="E5" s="64"/>
      <c r="F5" s="64"/>
      <c r="G5" s="64"/>
      <c r="H5" s="65">
        <f aca="true" t="shared" si="0" ref="H5:H49">SUM(C5:G5)</f>
        <v>0</v>
      </c>
      <c r="I5" s="474">
        <f>SUM(H5:H7)</f>
        <v>0</v>
      </c>
      <c r="J5" s="232"/>
      <c r="K5" s="270"/>
      <c r="L5" s="333"/>
      <c r="M5" s="257"/>
      <c r="N5" s="257"/>
      <c r="O5" s="331"/>
      <c r="P5" s="270"/>
      <c r="Q5" s="317"/>
      <c r="R5" s="317"/>
      <c r="S5" s="317"/>
      <c r="T5" s="334"/>
      <c r="U5" s="270"/>
      <c r="V5" s="257"/>
      <c r="W5" s="257"/>
      <c r="X5" s="257"/>
      <c r="Y5" s="316"/>
      <c r="Z5" s="270"/>
      <c r="AA5" s="257"/>
      <c r="AB5" s="333"/>
      <c r="AC5" s="257"/>
      <c r="AD5" s="257"/>
      <c r="AE5" s="270"/>
      <c r="AF5" s="317"/>
      <c r="AG5" s="317"/>
      <c r="AH5" s="317"/>
      <c r="AI5" s="334"/>
      <c r="AJ5" s="270"/>
      <c r="AK5" s="317"/>
      <c r="AL5" s="282"/>
      <c r="AM5" s="257"/>
      <c r="AN5" s="314"/>
      <c r="AO5" s="270"/>
      <c r="AP5" s="257"/>
      <c r="AQ5" s="257"/>
      <c r="AR5" s="257"/>
      <c r="AS5" s="316"/>
      <c r="AT5" s="317"/>
      <c r="AU5" s="257"/>
      <c r="AV5" s="257"/>
      <c r="AW5" s="257"/>
      <c r="AX5" s="316"/>
      <c r="AY5" s="335"/>
      <c r="AZ5" s="257"/>
      <c r="BA5" s="257"/>
      <c r="BB5" s="257"/>
      <c r="BC5" s="316"/>
      <c r="BD5" s="335"/>
      <c r="BE5" s="257"/>
      <c r="BF5" s="257"/>
      <c r="BG5" s="257"/>
      <c r="BH5" s="316"/>
      <c r="BI5" s="335"/>
      <c r="BJ5" s="257"/>
      <c r="BK5" s="257"/>
      <c r="BL5" s="257"/>
      <c r="BM5" s="316"/>
      <c r="BN5" s="333"/>
      <c r="BO5" s="257"/>
      <c r="BP5" s="257"/>
      <c r="BQ5" s="257"/>
      <c r="BR5" s="333"/>
      <c r="BS5" s="335"/>
      <c r="BT5" s="257"/>
      <c r="BU5" s="257"/>
      <c r="BV5" s="257"/>
      <c r="BW5" s="316"/>
    </row>
    <row r="6" spans="1:75" ht="29.25" customHeight="1">
      <c r="A6" s="431"/>
      <c r="B6" s="323" t="s">
        <v>281</v>
      </c>
      <c r="C6" s="32"/>
      <c r="D6" s="32"/>
      <c r="E6" s="32"/>
      <c r="F6" s="32"/>
      <c r="G6" s="32"/>
      <c r="H6" s="27">
        <f t="shared" si="0"/>
        <v>0</v>
      </c>
      <c r="I6" s="434"/>
      <c r="J6" s="232"/>
      <c r="K6" s="270"/>
      <c r="L6" s="333"/>
      <c r="M6" s="257"/>
      <c r="N6" s="257"/>
      <c r="O6" s="331"/>
      <c r="P6" s="270"/>
      <c r="Q6" s="317"/>
      <c r="R6" s="317"/>
      <c r="S6" s="317"/>
      <c r="T6" s="334"/>
      <c r="U6" s="270"/>
      <c r="V6" s="257"/>
      <c r="W6" s="257"/>
      <c r="X6" s="257"/>
      <c r="Y6" s="316"/>
      <c r="Z6" s="270"/>
      <c r="AA6" s="257"/>
      <c r="AB6" s="333"/>
      <c r="AC6" s="257"/>
      <c r="AD6" s="257"/>
      <c r="AE6" s="270"/>
      <c r="AF6" s="317"/>
      <c r="AG6" s="317"/>
      <c r="AH6" s="317"/>
      <c r="AI6" s="334"/>
      <c r="AJ6" s="270"/>
      <c r="AK6" s="317"/>
      <c r="AL6" s="282"/>
      <c r="AM6" s="257"/>
      <c r="AN6" s="314"/>
      <c r="AO6" s="270"/>
      <c r="AP6" s="257"/>
      <c r="AQ6" s="257"/>
      <c r="AR6" s="257"/>
      <c r="AS6" s="316"/>
      <c r="AT6" s="317"/>
      <c r="AU6" s="257"/>
      <c r="AV6" s="257"/>
      <c r="AW6" s="257"/>
      <c r="AX6" s="316"/>
      <c r="AY6" s="335"/>
      <c r="AZ6" s="257"/>
      <c r="BA6" s="257"/>
      <c r="BB6" s="257"/>
      <c r="BC6" s="316"/>
      <c r="BD6" s="335"/>
      <c r="BE6" s="257"/>
      <c r="BF6" s="257"/>
      <c r="BG6" s="257"/>
      <c r="BH6" s="316"/>
      <c r="BI6" s="335"/>
      <c r="BJ6" s="257"/>
      <c r="BK6" s="257"/>
      <c r="BL6" s="257"/>
      <c r="BM6" s="316"/>
      <c r="BN6" s="333"/>
      <c r="BO6" s="257"/>
      <c r="BP6" s="257"/>
      <c r="BQ6" s="257"/>
      <c r="BR6" s="333"/>
      <c r="BS6" s="335"/>
      <c r="BT6" s="257"/>
      <c r="BU6" s="257"/>
      <c r="BV6" s="257"/>
      <c r="BW6" s="316"/>
    </row>
    <row r="7" spans="1:75" ht="30" customHeight="1" thickBot="1">
      <c r="A7" s="421"/>
      <c r="B7" s="237" t="s">
        <v>282</v>
      </c>
      <c r="C7" s="68"/>
      <c r="D7" s="68"/>
      <c r="E7" s="68"/>
      <c r="F7" s="68"/>
      <c r="G7" s="68"/>
      <c r="H7" s="69">
        <f t="shared" si="0"/>
        <v>0</v>
      </c>
      <c r="I7" s="475"/>
      <c r="J7" s="232"/>
      <c r="K7" s="270"/>
      <c r="L7" s="333"/>
      <c r="M7" s="257"/>
      <c r="N7" s="257"/>
      <c r="O7" s="331"/>
      <c r="P7" s="270"/>
      <c r="Q7" s="317"/>
      <c r="R7" s="317"/>
      <c r="S7" s="317"/>
      <c r="T7" s="334"/>
      <c r="U7" s="270"/>
      <c r="V7" s="257"/>
      <c r="W7" s="257"/>
      <c r="X7" s="257"/>
      <c r="Y7" s="316"/>
      <c r="Z7" s="270"/>
      <c r="AA7" s="257"/>
      <c r="AB7" s="333"/>
      <c r="AC7" s="257"/>
      <c r="AD7" s="257"/>
      <c r="AE7" s="270"/>
      <c r="AF7" s="317"/>
      <c r="AG7" s="317"/>
      <c r="AH7" s="317"/>
      <c r="AI7" s="334"/>
      <c r="AJ7" s="270"/>
      <c r="AK7" s="317"/>
      <c r="AL7" s="282"/>
      <c r="AM7" s="257"/>
      <c r="AN7" s="314"/>
      <c r="AO7" s="270"/>
      <c r="AP7" s="257"/>
      <c r="AQ7" s="257"/>
      <c r="AR7" s="257"/>
      <c r="AS7" s="316"/>
      <c r="AT7" s="317"/>
      <c r="AU7" s="257"/>
      <c r="AV7" s="257"/>
      <c r="AW7" s="257"/>
      <c r="AX7" s="316"/>
      <c r="AY7" s="335"/>
      <c r="AZ7" s="257"/>
      <c r="BA7" s="257"/>
      <c r="BB7" s="257"/>
      <c r="BC7" s="316"/>
      <c r="BD7" s="335"/>
      <c r="BE7" s="257"/>
      <c r="BF7" s="257"/>
      <c r="BG7" s="257"/>
      <c r="BH7" s="316"/>
      <c r="BI7" s="335"/>
      <c r="BJ7" s="257"/>
      <c r="BK7" s="257"/>
      <c r="BL7" s="257"/>
      <c r="BM7" s="316"/>
      <c r="BN7" s="333"/>
      <c r="BO7" s="257"/>
      <c r="BP7" s="257"/>
      <c r="BQ7" s="257"/>
      <c r="BR7" s="333"/>
      <c r="BS7" s="335"/>
      <c r="BT7" s="257"/>
      <c r="BU7" s="257"/>
      <c r="BV7" s="257"/>
      <c r="BW7" s="316"/>
    </row>
    <row r="8" spans="1:75" ht="12.75">
      <c r="A8" s="420" t="s">
        <v>5</v>
      </c>
      <c r="B8" s="63" t="s">
        <v>55</v>
      </c>
      <c r="C8" s="64"/>
      <c r="D8" s="64">
        <v>1</v>
      </c>
      <c r="E8" s="64">
        <v>1</v>
      </c>
      <c r="F8" s="64"/>
      <c r="G8" s="64"/>
      <c r="H8" s="65">
        <f t="shared" si="0"/>
        <v>2</v>
      </c>
      <c r="I8" s="433">
        <f>SUM(H8:H9)</f>
        <v>2</v>
      </c>
      <c r="J8" s="232"/>
      <c r="K8" s="270"/>
      <c r="L8" s="333">
        <v>1</v>
      </c>
      <c r="M8" s="257">
        <v>1</v>
      </c>
      <c r="N8" s="257"/>
      <c r="O8" s="331"/>
      <c r="P8" s="270"/>
      <c r="Q8" s="317"/>
      <c r="R8" s="317"/>
      <c r="S8" s="317"/>
      <c r="T8" s="334"/>
      <c r="U8" s="270"/>
      <c r="V8" s="257"/>
      <c r="W8" s="257"/>
      <c r="X8" s="257"/>
      <c r="Y8" s="316"/>
      <c r="Z8" s="270"/>
      <c r="AA8" s="257"/>
      <c r="AB8" s="333"/>
      <c r="AC8" s="257"/>
      <c r="AD8" s="257"/>
      <c r="AE8" s="270"/>
      <c r="AF8" s="317"/>
      <c r="AG8" s="317"/>
      <c r="AH8" s="317"/>
      <c r="AI8" s="334"/>
      <c r="AJ8" s="270"/>
      <c r="AK8" s="317"/>
      <c r="AL8" s="282"/>
      <c r="AM8" s="257"/>
      <c r="AN8" s="314"/>
      <c r="AO8" s="270"/>
      <c r="AP8" s="257"/>
      <c r="AQ8" s="257"/>
      <c r="AR8" s="257"/>
      <c r="AS8" s="316"/>
      <c r="AT8" s="317"/>
      <c r="AU8" s="257"/>
      <c r="AV8" s="257"/>
      <c r="AW8" s="257"/>
      <c r="AX8" s="316"/>
      <c r="AY8" s="335"/>
      <c r="AZ8" s="257"/>
      <c r="BA8" s="257"/>
      <c r="BB8" s="257"/>
      <c r="BC8" s="316"/>
      <c r="BD8" s="335"/>
      <c r="BE8" s="257"/>
      <c r="BF8" s="257"/>
      <c r="BG8" s="257"/>
      <c r="BH8" s="316"/>
      <c r="BI8" s="335"/>
      <c r="BJ8" s="257"/>
      <c r="BK8" s="257"/>
      <c r="BL8" s="257"/>
      <c r="BM8" s="316"/>
      <c r="BN8" s="333"/>
      <c r="BO8" s="257"/>
      <c r="BP8" s="257"/>
      <c r="BQ8" s="257"/>
      <c r="BR8" s="333"/>
      <c r="BS8" s="335"/>
      <c r="BT8" s="257"/>
      <c r="BU8" s="257"/>
      <c r="BV8" s="257"/>
      <c r="BW8" s="316"/>
    </row>
    <row r="9" spans="1:75" ht="13.5" thickBot="1">
      <c r="A9" s="421"/>
      <c r="B9" s="67" t="s">
        <v>206</v>
      </c>
      <c r="C9" s="95"/>
      <c r="D9" s="95"/>
      <c r="E9" s="95"/>
      <c r="F9" s="95"/>
      <c r="G9" s="95"/>
      <c r="H9" s="96">
        <f t="shared" si="0"/>
        <v>0</v>
      </c>
      <c r="I9" s="435"/>
      <c r="J9" s="232"/>
      <c r="K9" s="270"/>
      <c r="L9" s="333"/>
      <c r="M9" s="257"/>
      <c r="N9" s="257"/>
      <c r="O9" s="331"/>
      <c r="P9" s="270"/>
      <c r="Q9" s="317"/>
      <c r="R9" s="317"/>
      <c r="S9" s="317"/>
      <c r="T9" s="334"/>
      <c r="U9" s="270"/>
      <c r="V9" s="257"/>
      <c r="W9" s="257"/>
      <c r="X9" s="257"/>
      <c r="Y9" s="316"/>
      <c r="Z9" s="270"/>
      <c r="AA9" s="257"/>
      <c r="AB9" s="333"/>
      <c r="AC9" s="257"/>
      <c r="AD9" s="257"/>
      <c r="AE9" s="270"/>
      <c r="AF9" s="317"/>
      <c r="AG9" s="317"/>
      <c r="AH9" s="317"/>
      <c r="AI9" s="334"/>
      <c r="AJ9" s="270"/>
      <c r="AK9" s="317"/>
      <c r="AL9" s="282"/>
      <c r="AM9" s="257"/>
      <c r="AN9" s="314"/>
      <c r="AO9" s="270"/>
      <c r="AP9" s="257"/>
      <c r="AQ9" s="257"/>
      <c r="AR9" s="257"/>
      <c r="AS9" s="316"/>
      <c r="AT9" s="317"/>
      <c r="AU9" s="257"/>
      <c r="AV9" s="257"/>
      <c r="AW9" s="257"/>
      <c r="AX9" s="316"/>
      <c r="AY9" s="335"/>
      <c r="AZ9" s="257"/>
      <c r="BA9" s="257"/>
      <c r="BB9" s="257"/>
      <c r="BC9" s="316"/>
      <c r="BD9" s="335"/>
      <c r="BE9" s="257"/>
      <c r="BF9" s="257"/>
      <c r="BG9" s="257"/>
      <c r="BH9" s="316"/>
      <c r="BI9" s="335"/>
      <c r="BJ9" s="257"/>
      <c r="BK9" s="257"/>
      <c r="BL9" s="257"/>
      <c r="BM9" s="316"/>
      <c r="BN9" s="333"/>
      <c r="BO9" s="257"/>
      <c r="BP9" s="257"/>
      <c r="BQ9" s="257"/>
      <c r="BR9" s="333"/>
      <c r="BS9" s="335"/>
      <c r="BT9" s="257"/>
      <c r="BU9" s="257"/>
      <c r="BV9" s="257"/>
      <c r="BW9" s="316"/>
    </row>
    <row r="10" spans="1:75" ht="12.75">
      <c r="A10" s="431" t="s">
        <v>6</v>
      </c>
      <c r="B10" s="101" t="s">
        <v>56</v>
      </c>
      <c r="C10" s="220"/>
      <c r="D10" s="220"/>
      <c r="E10" s="220"/>
      <c r="F10" s="220"/>
      <c r="G10" s="220"/>
      <c r="H10" s="103">
        <f t="shared" si="0"/>
        <v>0</v>
      </c>
      <c r="I10" s="482">
        <f>SUM(H10:H13)</f>
        <v>9</v>
      </c>
      <c r="J10" s="231"/>
      <c r="K10" s="270"/>
      <c r="L10" s="333"/>
      <c r="M10" s="257"/>
      <c r="N10" s="257"/>
      <c r="O10" s="331"/>
      <c r="P10" s="270"/>
      <c r="Q10" s="317"/>
      <c r="R10" s="317"/>
      <c r="S10" s="317"/>
      <c r="T10" s="334"/>
      <c r="U10" s="270"/>
      <c r="V10" s="257"/>
      <c r="W10" s="257"/>
      <c r="X10" s="257"/>
      <c r="Y10" s="316"/>
      <c r="Z10" s="270"/>
      <c r="AA10" s="257"/>
      <c r="AB10" s="333"/>
      <c r="AC10" s="257"/>
      <c r="AD10" s="257"/>
      <c r="AE10" s="270"/>
      <c r="AF10" s="317"/>
      <c r="AG10" s="317"/>
      <c r="AH10" s="317"/>
      <c r="AI10" s="334"/>
      <c r="AJ10" s="270"/>
      <c r="AK10" s="317"/>
      <c r="AL10" s="282"/>
      <c r="AM10" s="257"/>
      <c r="AN10" s="336"/>
      <c r="AO10" s="270"/>
      <c r="AP10" s="257"/>
      <c r="AQ10" s="257"/>
      <c r="AR10" s="257"/>
      <c r="AS10" s="316"/>
      <c r="AT10" s="317"/>
      <c r="AU10" s="257"/>
      <c r="AV10" s="257"/>
      <c r="AW10" s="257"/>
      <c r="AX10" s="316"/>
      <c r="AY10" s="335"/>
      <c r="AZ10" s="257"/>
      <c r="BA10" s="257"/>
      <c r="BB10" s="257"/>
      <c r="BC10" s="316"/>
      <c r="BD10" s="335"/>
      <c r="BE10" s="257"/>
      <c r="BF10" s="257"/>
      <c r="BG10" s="257"/>
      <c r="BH10" s="316"/>
      <c r="BI10" s="335"/>
      <c r="BJ10" s="257"/>
      <c r="BK10" s="257"/>
      <c r="BL10" s="257"/>
      <c r="BM10" s="316"/>
      <c r="BN10" s="333"/>
      <c r="BO10" s="257"/>
      <c r="BP10" s="257"/>
      <c r="BQ10" s="257"/>
      <c r="BR10" s="333"/>
      <c r="BS10" s="335"/>
      <c r="BT10" s="257"/>
      <c r="BU10" s="257"/>
      <c r="BV10" s="257"/>
      <c r="BW10" s="316"/>
    </row>
    <row r="11" spans="1:75" ht="12.75">
      <c r="A11" s="431"/>
      <c r="B11" s="29" t="s">
        <v>75</v>
      </c>
      <c r="C11" s="32"/>
      <c r="D11" s="32"/>
      <c r="E11" s="32"/>
      <c r="F11" s="32">
        <v>1</v>
      </c>
      <c r="G11" s="32"/>
      <c r="H11" s="27">
        <f>SUM(C11:G11)</f>
        <v>1</v>
      </c>
      <c r="I11" s="482"/>
      <c r="J11" s="231"/>
      <c r="K11" s="270"/>
      <c r="L11" s="333"/>
      <c r="M11" s="257"/>
      <c r="N11" s="257"/>
      <c r="O11" s="331"/>
      <c r="P11" s="270"/>
      <c r="Q11" s="317"/>
      <c r="R11" s="317"/>
      <c r="S11" s="317"/>
      <c r="T11" s="334"/>
      <c r="U11" s="270"/>
      <c r="V11" s="257"/>
      <c r="W11" s="257"/>
      <c r="X11" s="257">
        <v>1</v>
      </c>
      <c r="Y11" s="316"/>
      <c r="Z11" s="270"/>
      <c r="AA11" s="257"/>
      <c r="AB11" s="333"/>
      <c r="AC11" s="257"/>
      <c r="AD11" s="257"/>
      <c r="AE11" s="270"/>
      <c r="AF11" s="317"/>
      <c r="AG11" s="317"/>
      <c r="AH11" s="317"/>
      <c r="AI11" s="334"/>
      <c r="AJ11" s="270"/>
      <c r="AK11" s="317"/>
      <c r="AL11" s="282"/>
      <c r="AM11" s="257"/>
      <c r="AN11" s="314"/>
      <c r="AO11" s="270"/>
      <c r="AP11" s="257"/>
      <c r="AQ11" s="257"/>
      <c r="AR11" s="257"/>
      <c r="AS11" s="316"/>
      <c r="AT11" s="317"/>
      <c r="AU11" s="257"/>
      <c r="AV11" s="257"/>
      <c r="AW11" s="257"/>
      <c r="AX11" s="316"/>
      <c r="AY11" s="335"/>
      <c r="AZ11" s="257"/>
      <c r="BA11" s="257"/>
      <c r="BB11" s="257"/>
      <c r="BC11" s="316"/>
      <c r="BD11" s="335"/>
      <c r="BE11" s="257"/>
      <c r="BF11" s="257"/>
      <c r="BG11" s="257"/>
      <c r="BH11" s="316"/>
      <c r="BI11" s="335"/>
      <c r="BJ11" s="257"/>
      <c r="BK11" s="257"/>
      <c r="BL11" s="257"/>
      <c r="BM11" s="316"/>
      <c r="BN11" s="333"/>
      <c r="BO11" s="257"/>
      <c r="BP11" s="257"/>
      <c r="BQ11" s="257"/>
      <c r="BR11" s="333"/>
      <c r="BS11" s="335"/>
      <c r="BT11" s="257"/>
      <c r="BU11" s="257"/>
      <c r="BV11" s="257"/>
      <c r="BW11" s="316"/>
    </row>
    <row r="12" spans="1:75" ht="25.5">
      <c r="A12" s="431"/>
      <c r="B12" s="323" t="s">
        <v>283</v>
      </c>
      <c r="C12" s="32">
        <v>1</v>
      </c>
      <c r="D12" s="157"/>
      <c r="E12" s="157"/>
      <c r="F12" s="151">
        <v>2</v>
      </c>
      <c r="G12" s="151">
        <v>5</v>
      </c>
      <c r="H12" s="27">
        <f t="shared" si="0"/>
        <v>8</v>
      </c>
      <c r="I12" s="482"/>
      <c r="J12" s="231"/>
      <c r="K12" s="270"/>
      <c r="L12" s="333"/>
      <c r="M12" s="257"/>
      <c r="N12" s="257"/>
      <c r="O12" s="331"/>
      <c r="P12" s="270"/>
      <c r="Q12" s="317"/>
      <c r="R12" s="317"/>
      <c r="S12" s="317"/>
      <c r="T12" s="334"/>
      <c r="U12" s="270"/>
      <c r="V12" s="257"/>
      <c r="W12" s="257"/>
      <c r="X12" s="257"/>
      <c r="Y12" s="316"/>
      <c r="Z12" s="270"/>
      <c r="AA12" s="257"/>
      <c r="AB12" s="333"/>
      <c r="AC12" s="257"/>
      <c r="AD12" s="257"/>
      <c r="AE12" s="270"/>
      <c r="AF12" s="317"/>
      <c r="AG12" s="317"/>
      <c r="AH12" s="317"/>
      <c r="AI12" s="334"/>
      <c r="AJ12" s="270">
        <v>1</v>
      </c>
      <c r="AK12" s="337"/>
      <c r="AL12" s="282"/>
      <c r="AM12" s="330">
        <v>2</v>
      </c>
      <c r="AN12" s="336">
        <v>5</v>
      </c>
      <c r="AO12" s="270"/>
      <c r="AP12" s="257"/>
      <c r="AQ12" s="257"/>
      <c r="AR12" s="257"/>
      <c r="AS12" s="316"/>
      <c r="AT12" s="317"/>
      <c r="AU12" s="257"/>
      <c r="AV12" s="257"/>
      <c r="AW12" s="257"/>
      <c r="AX12" s="316"/>
      <c r="AY12" s="335"/>
      <c r="AZ12" s="257"/>
      <c r="BA12" s="257"/>
      <c r="BB12" s="257"/>
      <c r="BC12" s="316"/>
      <c r="BD12" s="335"/>
      <c r="BE12" s="257"/>
      <c r="BF12" s="257"/>
      <c r="BG12" s="257"/>
      <c r="BH12" s="316"/>
      <c r="BI12" s="335"/>
      <c r="BJ12" s="257"/>
      <c r="BK12" s="257"/>
      <c r="BL12" s="257"/>
      <c r="BM12" s="316"/>
      <c r="BN12" s="333"/>
      <c r="BO12" s="257"/>
      <c r="BP12" s="257"/>
      <c r="BQ12" s="257"/>
      <c r="BR12" s="333"/>
      <c r="BS12" s="335"/>
      <c r="BT12" s="257"/>
      <c r="BU12" s="257"/>
      <c r="BV12" s="257"/>
      <c r="BW12" s="316"/>
    </row>
    <row r="13" spans="1:75" ht="13.5" thickBot="1">
      <c r="A13" s="432"/>
      <c r="B13" s="101" t="s">
        <v>165</v>
      </c>
      <c r="C13" s="233"/>
      <c r="D13" s="233"/>
      <c r="E13" s="233"/>
      <c r="F13" s="233"/>
      <c r="G13" s="102"/>
      <c r="H13" s="59">
        <f>SUM(C13:G13)</f>
        <v>0</v>
      </c>
      <c r="I13" s="483"/>
      <c r="J13" s="231"/>
      <c r="K13" s="270"/>
      <c r="L13" s="333"/>
      <c r="M13" s="257"/>
      <c r="N13" s="257"/>
      <c r="O13" s="331"/>
      <c r="P13" s="270"/>
      <c r="Q13" s="317"/>
      <c r="R13" s="317"/>
      <c r="S13" s="317"/>
      <c r="T13" s="334"/>
      <c r="U13" s="270"/>
      <c r="V13" s="257"/>
      <c r="W13" s="257"/>
      <c r="X13" s="257"/>
      <c r="Y13" s="316"/>
      <c r="Z13" s="270"/>
      <c r="AA13" s="257"/>
      <c r="AB13" s="333"/>
      <c r="AC13" s="257"/>
      <c r="AD13" s="257"/>
      <c r="AE13" s="270"/>
      <c r="AF13" s="317"/>
      <c r="AG13" s="317"/>
      <c r="AH13" s="317"/>
      <c r="AI13" s="334"/>
      <c r="AJ13" s="272"/>
      <c r="AK13" s="318"/>
      <c r="AL13" s="282"/>
      <c r="AM13" s="273"/>
      <c r="AN13" s="314"/>
      <c r="AO13" s="270"/>
      <c r="AP13" s="257"/>
      <c r="AQ13" s="257"/>
      <c r="AR13" s="257"/>
      <c r="AS13" s="316"/>
      <c r="AT13" s="317"/>
      <c r="AU13" s="257"/>
      <c r="AV13" s="257"/>
      <c r="AW13" s="257"/>
      <c r="AX13" s="316"/>
      <c r="AY13" s="335"/>
      <c r="AZ13" s="257"/>
      <c r="BA13" s="257"/>
      <c r="BB13" s="257"/>
      <c r="BC13" s="316"/>
      <c r="BD13" s="335"/>
      <c r="BE13" s="257"/>
      <c r="BF13" s="257"/>
      <c r="BG13" s="257"/>
      <c r="BH13" s="316"/>
      <c r="BI13" s="335"/>
      <c r="BJ13" s="257"/>
      <c r="BK13" s="257"/>
      <c r="BL13" s="257"/>
      <c r="BM13" s="316"/>
      <c r="BN13" s="333"/>
      <c r="BO13" s="257"/>
      <c r="BP13" s="257"/>
      <c r="BQ13" s="257"/>
      <c r="BR13" s="333"/>
      <c r="BS13" s="335"/>
      <c r="BT13" s="257"/>
      <c r="BU13" s="257"/>
      <c r="BV13" s="257"/>
      <c r="BW13" s="316"/>
    </row>
    <row r="14" spans="1:75" ht="13.5" thickBot="1">
      <c r="A14" s="430" t="s">
        <v>7</v>
      </c>
      <c r="B14" s="63" t="s">
        <v>58</v>
      </c>
      <c r="C14" s="261">
        <v>1</v>
      </c>
      <c r="D14" s="196"/>
      <c r="E14" s="196"/>
      <c r="F14" s="196"/>
      <c r="G14" s="196"/>
      <c r="H14" s="65">
        <f t="shared" si="0"/>
        <v>1</v>
      </c>
      <c r="I14" s="433">
        <f>SUM(H14:H15)</f>
        <v>1</v>
      </c>
      <c r="J14" s="232"/>
      <c r="K14" s="347">
        <v>1</v>
      </c>
      <c r="L14" s="329"/>
      <c r="M14" s="330"/>
      <c r="N14" s="330"/>
      <c r="O14" s="331"/>
      <c r="P14" s="270"/>
      <c r="Q14" s="317"/>
      <c r="R14" s="317"/>
      <c r="S14" s="317"/>
      <c r="T14" s="334"/>
      <c r="U14" s="270"/>
      <c r="V14" s="257"/>
      <c r="W14" s="257"/>
      <c r="X14" s="257"/>
      <c r="Y14" s="316"/>
      <c r="Z14" s="270"/>
      <c r="AA14" s="257"/>
      <c r="AB14" s="333"/>
      <c r="AC14" s="257"/>
      <c r="AD14" s="257"/>
      <c r="AE14" s="270"/>
      <c r="AF14" s="317"/>
      <c r="AG14" s="317"/>
      <c r="AH14" s="317"/>
      <c r="AI14" s="334"/>
      <c r="AJ14" s="272"/>
      <c r="AK14" s="318"/>
      <c r="AL14" s="282"/>
      <c r="AM14" s="273"/>
      <c r="AN14" s="336"/>
      <c r="AO14" s="270"/>
      <c r="AP14" s="257"/>
      <c r="AQ14" s="257"/>
      <c r="AR14" s="257"/>
      <c r="AS14" s="316"/>
      <c r="AT14" s="317"/>
      <c r="AU14" s="257"/>
      <c r="AV14" s="257"/>
      <c r="AW14" s="257"/>
      <c r="AX14" s="316"/>
      <c r="AY14" s="335"/>
      <c r="AZ14" s="257"/>
      <c r="BA14" s="257"/>
      <c r="BB14" s="257"/>
      <c r="BC14" s="316"/>
      <c r="BD14" s="335"/>
      <c r="BE14" s="257"/>
      <c r="BF14" s="257"/>
      <c r="BG14" s="257"/>
      <c r="BH14" s="316"/>
      <c r="BI14" s="335"/>
      <c r="BJ14" s="257"/>
      <c r="BK14" s="257"/>
      <c r="BL14" s="257"/>
      <c r="BM14" s="316"/>
      <c r="BN14" s="333"/>
      <c r="BO14" s="257"/>
      <c r="BP14" s="257"/>
      <c r="BQ14" s="257"/>
      <c r="BR14" s="333"/>
      <c r="BS14" s="335"/>
      <c r="BT14" s="257"/>
      <c r="BU14" s="257"/>
      <c r="BV14" s="257"/>
      <c r="BW14" s="316"/>
    </row>
    <row r="15" spans="1:75" ht="15.75" customHeight="1" thickBot="1">
      <c r="A15" s="432"/>
      <c r="B15" s="106" t="s">
        <v>176</v>
      </c>
      <c r="C15" s="217"/>
      <c r="D15" s="217"/>
      <c r="E15" s="217"/>
      <c r="F15" s="217"/>
      <c r="G15" s="217"/>
      <c r="H15" s="96">
        <f t="shared" si="0"/>
        <v>0</v>
      </c>
      <c r="I15" s="435"/>
      <c r="J15" s="232"/>
      <c r="K15" s="338"/>
      <c r="L15" s="339"/>
      <c r="M15" s="340"/>
      <c r="N15" s="340"/>
      <c r="O15" s="341"/>
      <c r="P15" s="299"/>
      <c r="Q15" s="319"/>
      <c r="R15" s="319"/>
      <c r="S15" s="319"/>
      <c r="T15" s="342"/>
      <c r="U15" s="299"/>
      <c r="V15" s="300"/>
      <c r="W15" s="300"/>
      <c r="X15" s="300"/>
      <c r="Y15" s="343"/>
      <c r="Z15" s="299"/>
      <c r="AA15" s="300"/>
      <c r="AB15" s="344"/>
      <c r="AC15" s="300"/>
      <c r="AD15" s="300"/>
      <c r="AE15" s="299"/>
      <c r="AF15" s="319"/>
      <c r="AG15" s="319"/>
      <c r="AH15" s="319"/>
      <c r="AI15" s="342"/>
      <c r="AJ15" s="299"/>
      <c r="AK15" s="319"/>
      <c r="AL15" s="345"/>
      <c r="AM15" s="300"/>
      <c r="AN15" s="315"/>
      <c r="AO15" s="299"/>
      <c r="AP15" s="300"/>
      <c r="AQ15" s="300"/>
      <c r="AR15" s="300"/>
      <c r="AS15" s="343"/>
      <c r="AT15" s="319"/>
      <c r="AU15" s="300"/>
      <c r="AV15" s="300"/>
      <c r="AW15" s="300"/>
      <c r="AX15" s="343"/>
      <c r="AY15" s="346"/>
      <c r="AZ15" s="300"/>
      <c r="BA15" s="300"/>
      <c r="BB15" s="300"/>
      <c r="BC15" s="343"/>
      <c r="BD15" s="346"/>
      <c r="BE15" s="300"/>
      <c r="BF15" s="300"/>
      <c r="BG15" s="300"/>
      <c r="BH15" s="343"/>
      <c r="BI15" s="346"/>
      <c r="BJ15" s="300"/>
      <c r="BK15" s="300"/>
      <c r="BL15" s="300"/>
      <c r="BM15" s="343"/>
      <c r="BN15" s="344"/>
      <c r="BO15" s="300"/>
      <c r="BP15" s="300"/>
      <c r="BQ15" s="300"/>
      <c r="BR15" s="344"/>
      <c r="BS15" s="346"/>
      <c r="BT15" s="300"/>
      <c r="BU15" s="300"/>
      <c r="BV15" s="300"/>
      <c r="BW15" s="343"/>
    </row>
    <row r="16" spans="1:75" ht="12.75" customHeight="1">
      <c r="A16" s="430" t="s">
        <v>19</v>
      </c>
      <c r="B16" s="262" t="s">
        <v>59</v>
      </c>
      <c r="C16" s="73"/>
      <c r="D16" s="73">
        <v>1</v>
      </c>
      <c r="E16" s="220"/>
      <c r="F16" s="220"/>
      <c r="G16" s="220"/>
      <c r="H16" s="59">
        <f>SUM(C16:G16)</f>
        <v>1</v>
      </c>
      <c r="I16" s="481">
        <f>SUM(H16:H18)</f>
        <v>3</v>
      </c>
      <c r="J16" s="231"/>
      <c r="K16" s="347"/>
      <c r="L16" s="348"/>
      <c r="M16" s="349"/>
      <c r="N16" s="349"/>
      <c r="O16" s="350"/>
      <c r="P16" s="347"/>
      <c r="Q16" s="326"/>
      <c r="R16" s="326"/>
      <c r="S16" s="326"/>
      <c r="T16" s="351"/>
      <c r="U16" s="270"/>
      <c r="V16" s="257"/>
      <c r="W16" s="257"/>
      <c r="X16" s="257"/>
      <c r="Y16" s="316"/>
      <c r="Z16" s="270"/>
      <c r="AA16" s="352"/>
      <c r="AB16" s="353"/>
      <c r="AC16" s="257"/>
      <c r="AD16" s="257"/>
      <c r="AE16" s="347"/>
      <c r="AF16" s="326"/>
      <c r="AG16" s="326"/>
      <c r="AH16" s="326"/>
      <c r="AI16" s="351"/>
      <c r="AJ16" s="270"/>
      <c r="AK16" s="317"/>
      <c r="AL16" s="282"/>
      <c r="AM16" s="257"/>
      <c r="AN16" s="316"/>
      <c r="AO16" s="270"/>
      <c r="AP16" s="257"/>
      <c r="AQ16" s="257"/>
      <c r="AR16" s="257"/>
      <c r="AS16" s="316"/>
      <c r="AT16" s="317"/>
      <c r="AU16" s="257">
        <v>1</v>
      </c>
      <c r="AV16" s="257"/>
      <c r="AW16" s="257"/>
      <c r="AX16" s="316"/>
      <c r="AY16" s="335"/>
      <c r="AZ16" s="257"/>
      <c r="BA16" s="257"/>
      <c r="BB16" s="257"/>
      <c r="BC16" s="316"/>
      <c r="BD16" s="335"/>
      <c r="BE16" s="257"/>
      <c r="BF16" s="257"/>
      <c r="BG16" s="257"/>
      <c r="BH16" s="316"/>
      <c r="BI16" s="335"/>
      <c r="BJ16" s="257"/>
      <c r="BK16" s="257"/>
      <c r="BL16" s="257"/>
      <c r="BM16" s="316"/>
      <c r="BN16" s="333"/>
      <c r="BO16" s="257"/>
      <c r="BP16" s="257"/>
      <c r="BQ16" s="257"/>
      <c r="BR16" s="333"/>
      <c r="BS16" s="335"/>
      <c r="BT16" s="257"/>
      <c r="BU16" s="257"/>
      <c r="BV16" s="257"/>
      <c r="BW16" s="316"/>
    </row>
    <row r="17" spans="1:75" s="130" customFormat="1" ht="39" customHeight="1">
      <c r="A17" s="431"/>
      <c r="B17" s="323" t="s">
        <v>284</v>
      </c>
      <c r="C17" s="32">
        <v>1</v>
      </c>
      <c r="D17" s="157"/>
      <c r="E17" s="157"/>
      <c r="F17" s="157"/>
      <c r="G17" s="32">
        <v>1</v>
      </c>
      <c r="H17" s="27">
        <f t="shared" si="0"/>
        <v>2</v>
      </c>
      <c r="I17" s="482"/>
      <c r="J17" s="231"/>
      <c r="K17" s="270"/>
      <c r="L17" s="333"/>
      <c r="M17" s="257"/>
      <c r="N17" s="257"/>
      <c r="O17" s="331"/>
      <c r="P17" s="270"/>
      <c r="Q17" s="317"/>
      <c r="R17" s="317"/>
      <c r="S17" s="317"/>
      <c r="T17" s="334"/>
      <c r="U17" s="270"/>
      <c r="V17" s="257"/>
      <c r="W17" s="257"/>
      <c r="X17" s="257"/>
      <c r="Y17" s="316"/>
      <c r="Z17" s="270"/>
      <c r="AA17" s="271"/>
      <c r="AB17" s="274"/>
      <c r="AC17" s="271"/>
      <c r="AD17" s="330"/>
      <c r="AE17" s="270"/>
      <c r="AF17" s="317"/>
      <c r="AG17" s="317"/>
      <c r="AH17" s="317"/>
      <c r="AI17" s="334"/>
      <c r="AJ17" s="270"/>
      <c r="AK17" s="317"/>
      <c r="AL17" s="282"/>
      <c r="AM17" s="257"/>
      <c r="AN17" s="316">
        <v>1</v>
      </c>
      <c r="AO17" s="270"/>
      <c r="AP17" s="257"/>
      <c r="AQ17" s="257"/>
      <c r="AR17" s="257"/>
      <c r="AS17" s="316"/>
      <c r="AT17" s="317">
        <v>1</v>
      </c>
      <c r="AU17" s="257"/>
      <c r="AV17" s="257"/>
      <c r="AW17" s="257"/>
      <c r="AX17" s="316"/>
      <c r="AY17" s="335"/>
      <c r="AZ17" s="257"/>
      <c r="BA17" s="257"/>
      <c r="BB17" s="257"/>
      <c r="BC17" s="316"/>
      <c r="BD17" s="335"/>
      <c r="BE17" s="257"/>
      <c r="BF17" s="257"/>
      <c r="BG17" s="257"/>
      <c r="BH17" s="316"/>
      <c r="BI17" s="335"/>
      <c r="BJ17" s="257"/>
      <c r="BK17" s="257"/>
      <c r="BL17" s="257"/>
      <c r="BM17" s="316"/>
      <c r="BN17" s="333"/>
      <c r="BO17" s="257"/>
      <c r="BP17" s="257"/>
      <c r="BQ17" s="257"/>
      <c r="BR17" s="333"/>
      <c r="BS17" s="335"/>
      <c r="BT17" s="257"/>
      <c r="BU17" s="257"/>
      <c r="BV17" s="257"/>
      <c r="BW17" s="316"/>
    </row>
    <row r="18" spans="1:75" ht="13.5" thickBot="1">
      <c r="A18" s="432"/>
      <c r="B18" s="99" t="s">
        <v>112</v>
      </c>
      <c r="C18" s="217"/>
      <c r="D18" s="217"/>
      <c r="E18" s="217"/>
      <c r="F18" s="217"/>
      <c r="G18" s="217"/>
      <c r="H18" s="96">
        <f t="shared" si="0"/>
        <v>0</v>
      </c>
      <c r="I18" s="483"/>
      <c r="J18" s="231"/>
      <c r="K18" s="270"/>
      <c r="L18" s="333"/>
      <c r="M18" s="257"/>
      <c r="N18" s="257"/>
      <c r="O18" s="331"/>
      <c r="P18" s="270"/>
      <c r="Q18" s="317"/>
      <c r="R18" s="317"/>
      <c r="S18" s="317"/>
      <c r="T18" s="334"/>
      <c r="U18" s="270"/>
      <c r="V18" s="257"/>
      <c r="W18" s="257"/>
      <c r="X18" s="257"/>
      <c r="Y18" s="316"/>
      <c r="Z18" s="270"/>
      <c r="AA18" s="257"/>
      <c r="AB18" s="333"/>
      <c r="AC18" s="257"/>
      <c r="AD18" s="257"/>
      <c r="AE18" s="270"/>
      <c r="AF18" s="317"/>
      <c r="AG18" s="317"/>
      <c r="AH18" s="317"/>
      <c r="AI18" s="334"/>
      <c r="AJ18" s="270"/>
      <c r="AK18" s="317"/>
      <c r="AL18" s="282"/>
      <c r="AM18" s="257"/>
      <c r="AN18" s="336"/>
      <c r="AO18" s="270"/>
      <c r="AP18" s="257"/>
      <c r="AQ18" s="257"/>
      <c r="AR18" s="257"/>
      <c r="AS18" s="316"/>
      <c r="AT18" s="317"/>
      <c r="AU18" s="257"/>
      <c r="AV18" s="257"/>
      <c r="AW18" s="257"/>
      <c r="AX18" s="316"/>
      <c r="AY18" s="335"/>
      <c r="AZ18" s="257"/>
      <c r="BA18" s="257"/>
      <c r="BB18" s="257"/>
      <c r="BC18" s="316"/>
      <c r="BD18" s="335"/>
      <c r="BE18" s="257"/>
      <c r="BF18" s="257"/>
      <c r="BG18" s="257"/>
      <c r="BH18" s="316"/>
      <c r="BI18" s="335"/>
      <c r="BJ18" s="257"/>
      <c r="BK18" s="257"/>
      <c r="BL18" s="257"/>
      <c r="BM18" s="316"/>
      <c r="BN18" s="333"/>
      <c r="BO18" s="257"/>
      <c r="BP18" s="257"/>
      <c r="BQ18" s="257"/>
      <c r="BR18" s="333"/>
      <c r="BS18" s="335"/>
      <c r="BT18" s="257"/>
      <c r="BU18" s="257"/>
      <c r="BV18" s="257"/>
      <c r="BW18" s="316"/>
    </row>
    <row r="19" spans="1:75" ht="12.75" customHeight="1">
      <c r="A19" s="430" t="s">
        <v>127</v>
      </c>
      <c r="B19" s="63" t="s">
        <v>57</v>
      </c>
      <c r="C19" s="196"/>
      <c r="D19" s="196"/>
      <c r="E19" s="196"/>
      <c r="F19" s="196"/>
      <c r="G19" s="196"/>
      <c r="H19" s="65">
        <f>SUM(C19:G19)</f>
        <v>0</v>
      </c>
      <c r="I19" s="433">
        <f>SUM(H19:H25)</f>
        <v>2</v>
      </c>
      <c r="J19" s="232"/>
      <c r="K19" s="270"/>
      <c r="L19" s="333"/>
      <c r="M19" s="257"/>
      <c r="N19" s="257"/>
      <c r="O19" s="331"/>
      <c r="P19" s="270"/>
      <c r="Q19" s="317"/>
      <c r="R19" s="317"/>
      <c r="S19" s="317"/>
      <c r="T19" s="334"/>
      <c r="U19" s="270"/>
      <c r="V19" s="257"/>
      <c r="W19" s="257"/>
      <c r="X19" s="257"/>
      <c r="Y19" s="316"/>
      <c r="Z19" s="270"/>
      <c r="AA19" s="257"/>
      <c r="AB19" s="333"/>
      <c r="AC19" s="257"/>
      <c r="AD19" s="257"/>
      <c r="AE19" s="270"/>
      <c r="AF19" s="317"/>
      <c r="AG19" s="317"/>
      <c r="AH19" s="317"/>
      <c r="AI19" s="334"/>
      <c r="AJ19" s="270"/>
      <c r="AK19" s="317"/>
      <c r="AL19" s="282"/>
      <c r="AM19" s="257"/>
      <c r="AN19" s="336"/>
      <c r="AO19" s="270"/>
      <c r="AP19" s="257"/>
      <c r="AQ19" s="257"/>
      <c r="AR19" s="257"/>
      <c r="AS19" s="316"/>
      <c r="AT19" s="317"/>
      <c r="AU19" s="257"/>
      <c r="AV19" s="257"/>
      <c r="AW19" s="257"/>
      <c r="AX19" s="316"/>
      <c r="AY19" s="335"/>
      <c r="AZ19" s="257"/>
      <c r="BA19" s="257"/>
      <c r="BB19" s="257"/>
      <c r="BC19" s="316"/>
      <c r="BD19" s="335"/>
      <c r="BE19" s="257"/>
      <c r="BF19" s="257"/>
      <c r="BG19" s="257"/>
      <c r="BH19" s="316"/>
      <c r="BI19" s="335"/>
      <c r="BJ19" s="257"/>
      <c r="BK19" s="257"/>
      <c r="BL19" s="257"/>
      <c r="BM19" s="316"/>
      <c r="BN19" s="333"/>
      <c r="BO19" s="257"/>
      <c r="BP19" s="257"/>
      <c r="BQ19" s="257"/>
      <c r="BR19" s="333"/>
      <c r="BS19" s="335"/>
      <c r="BT19" s="257"/>
      <c r="BU19" s="257"/>
      <c r="BV19" s="257"/>
      <c r="BW19" s="316"/>
    </row>
    <row r="20" spans="1:75" ht="38.25">
      <c r="A20" s="431"/>
      <c r="B20" s="323" t="s">
        <v>285</v>
      </c>
      <c r="C20" s="61"/>
      <c r="D20" s="61"/>
      <c r="E20" s="61"/>
      <c r="F20" s="61"/>
      <c r="G20" s="61"/>
      <c r="H20" s="58">
        <f>SUM(C20:G20)</f>
        <v>0</v>
      </c>
      <c r="I20" s="434"/>
      <c r="J20" s="232"/>
      <c r="K20" s="270"/>
      <c r="L20" s="333"/>
      <c r="M20" s="257"/>
      <c r="N20" s="257"/>
      <c r="O20" s="331"/>
      <c r="P20" s="270"/>
      <c r="Q20" s="317"/>
      <c r="R20" s="317"/>
      <c r="S20" s="317"/>
      <c r="T20" s="334"/>
      <c r="U20" s="270"/>
      <c r="V20" s="257"/>
      <c r="W20" s="257"/>
      <c r="X20" s="257"/>
      <c r="Y20" s="316"/>
      <c r="Z20" s="270"/>
      <c r="AA20" s="257"/>
      <c r="AB20" s="333"/>
      <c r="AC20" s="257"/>
      <c r="AD20" s="257"/>
      <c r="AE20" s="270"/>
      <c r="AF20" s="317"/>
      <c r="AG20" s="317"/>
      <c r="AH20" s="317"/>
      <c r="AI20" s="334"/>
      <c r="AJ20" s="270"/>
      <c r="AK20" s="317"/>
      <c r="AL20" s="282"/>
      <c r="AM20" s="257"/>
      <c r="AN20" s="314"/>
      <c r="AO20" s="270"/>
      <c r="AP20" s="257"/>
      <c r="AQ20" s="257"/>
      <c r="AR20" s="257"/>
      <c r="AS20" s="316"/>
      <c r="AT20" s="317"/>
      <c r="AU20" s="257"/>
      <c r="AV20" s="257"/>
      <c r="AW20" s="257"/>
      <c r="AX20" s="316"/>
      <c r="AY20" s="335"/>
      <c r="AZ20" s="257"/>
      <c r="BA20" s="257"/>
      <c r="BB20" s="257"/>
      <c r="BC20" s="316"/>
      <c r="BD20" s="335"/>
      <c r="BE20" s="257"/>
      <c r="BF20" s="257"/>
      <c r="BG20" s="257"/>
      <c r="BH20" s="316"/>
      <c r="BI20" s="335"/>
      <c r="BJ20" s="257"/>
      <c r="BK20" s="257"/>
      <c r="BL20" s="257"/>
      <c r="BM20" s="316"/>
      <c r="BN20" s="333"/>
      <c r="BO20" s="257"/>
      <c r="BP20" s="257"/>
      <c r="BQ20" s="257"/>
      <c r="BR20" s="333"/>
      <c r="BS20" s="335"/>
      <c r="BT20" s="257"/>
      <c r="BU20" s="257"/>
      <c r="BV20" s="257"/>
      <c r="BW20" s="316"/>
    </row>
    <row r="21" spans="1:75" ht="26.25" customHeight="1">
      <c r="A21" s="431"/>
      <c r="B21" s="208" t="s">
        <v>247</v>
      </c>
      <c r="C21" s="157"/>
      <c r="D21" s="157"/>
      <c r="E21" s="157"/>
      <c r="F21" s="157"/>
      <c r="G21" s="157"/>
      <c r="H21" s="136">
        <f t="shared" si="0"/>
        <v>0</v>
      </c>
      <c r="I21" s="434"/>
      <c r="J21" s="232"/>
      <c r="K21" s="270"/>
      <c r="L21" s="333"/>
      <c r="M21" s="257"/>
      <c r="N21" s="257"/>
      <c r="O21" s="331"/>
      <c r="P21" s="270"/>
      <c r="Q21" s="317"/>
      <c r="R21" s="317"/>
      <c r="S21" s="317"/>
      <c r="T21" s="334"/>
      <c r="U21" s="270"/>
      <c r="V21" s="257"/>
      <c r="W21" s="257"/>
      <c r="X21" s="257"/>
      <c r="Y21" s="316"/>
      <c r="Z21" s="270"/>
      <c r="AA21" s="257"/>
      <c r="AB21" s="333"/>
      <c r="AC21" s="257"/>
      <c r="AD21" s="257"/>
      <c r="AE21" s="270"/>
      <c r="AF21" s="317"/>
      <c r="AG21" s="317"/>
      <c r="AH21" s="317"/>
      <c r="AI21" s="334"/>
      <c r="AJ21" s="270"/>
      <c r="AK21" s="317"/>
      <c r="AL21" s="282"/>
      <c r="AM21" s="257"/>
      <c r="AN21" s="336"/>
      <c r="AO21" s="270"/>
      <c r="AP21" s="257"/>
      <c r="AQ21" s="257"/>
      <c r="AR21" s="257"/>
      <c r="AS21" s="316"/>
      <c r="AT21" s="317"/>
      <c r="AU21" s="257"/>
      <c r="AV21" s="257"/>
      <c r="AW21" s="257"/>
      <c r="AX21" s="316"/>
      <c r="AY21" s="335"/>
      <c r="AZ21" s="257"/>
      <c r="BA21" s="257"/>
      <c r="BB21" s="257"/>
      <c r="BC21" s="316"/>
      <c r="BD21" s="335"/>
      <c r="BE21" s="257"/>
      <c r="BF21" s="257"/>
      <c r="BG21" s="257"/>
      <c r="BH21" s="316"/>
      <c r="BI21" s="335"/>
      <c r="BJ21" s="257"/>
      <c r="BK21" s="257"/>
      <c r="BL21" s="257"/>
      <c r="BM21" s="316"/>
      <c r="BN21" s="333"/>
      <c r="BO21" s="257"/>
      <c r="BP21" s="257"/>
      <c r="BQ21" s="257"/>
      <c r="BR21" s="333"/>
      <c r="BS21" s="335"/>
      <c r="BT21" s="257"/>
      <c r="BU21" s="257"/>
      <c r="BV21" s="257"/>
      <c r="BW21" s="316"/>
    </row>
    <row r="22" spans="1:75" ht="27" customHeight="1">
      <c r="A22" s="431"/>
      <c r="B22" s="323" t="s">
        <v>286</v>
      </c>
      <c r="C22" s="32"/>
      <c r="D22" s="32"/>
      <c r="E22" s="32"/>
      <c r="F22" s="32"/>
      <c r="G22" s="32"/>
      <c r="H22" s="27">
        <f>SUM(C22:G22)</f>
        <v>0</v>
      </c>
      <c r="I22" s="434"/>
      <c r="J22" s="232"/>
      <c r="K22" s="270"/>
      <c r="L22" s="333"/>
      <c r="M22" s="257"/>
      <c r="N22" s="257"/>
      <c r="O22" s="331"/>
      <c r="P22" s="270"/>
      <c r="Q22" s="317"/>
      <c r="R22" s="317"/>
      <c r="S22" s="317"/>
      <c r="T22" s="334"/>
      <c r="U22" s="270"/>
      <c r="V22" s="257"/>
      <c r="W22" s="257"/>
      <c r="X22" s="257"/>
      <c r="Y22" s="316"/>
      <c r="Z22" s="270"/>
      <c r="AA22" s="257"/>
      <c r="AB22" s="333"/>
      <c r="AC22" s="257"/>
      <c r="AD22" s="257"/>
      <c r="AE22" s="270"/>
      <c r="AF22" s="317"/>
      <c r="AG22" s="317"/>
      <c r="AH22" s="317"/>
      <c r="AI22" s="334"/>
      <c r="AJ22" s="270"/>
      <c r="AK22" s="317"/>
      <c r="AL22" s="282"/>
      <c r="AM22" s="257"/>
      <c r="AN22" s="314"/>
      <c r="AO22" s="270"/>
      <c r="AP22" s="257"/>
      <c r="AQ22" s="257"/>
      <c r="AR22" s="257"/>
      <c r="AS22" s="316"/>
      <c r="AT22" s="317"/>
      <c r="AU22" s="257"/>
      <c r="AV22" s="257"/>
      <c r="AW22" s="257"/>
      <c r="AX22" s="316"/>
      <c r="AY22" s="335"/>
      <c r="AZ22" s="257"/>
      <c r="BA22" s="257"/>
      <c r="BB22" s="257"/>
      <c r="BC22" s="316"/>
      <c r="BD22" s="335"/>
      <c r="BE22" s="257"/>
      <c r="BF22" s="257"/>
      <c r="BG22" s="257"/>
      <c r="BH22" s="316"/>
      <c r="BI22" s="335"/>
      <c r="BJ22" s="257"/>
      <c r="BK22" s="257"/>
      <c r="BL22" s="257"/>
      <c r="BM22" s="316"/>
      <c r="BN22" s="333"/>
      <c r="BO22" s="257"/>
      <c r="BP22" s="257"/>
      <c r="BQ22" s="257"/>
      <c r="BR22" s="333"/>
      <c r="BS22" s="335"/>
      <c r="BT22" s="257"/>
      <c r="BU22" s="257"/>
      <c r="BV22" s="257"/>
      <c r="BW22" s="316"/>
    </row>
    <row r="23" spans="1:75" ht="25.5">
      <c r="A23" s="431"/>
      <c r="B23" s="259" t="s">
        <v>287</v>
      </c>
      <c r="C23" s="61"/>
      <c r="D23" s="61"/>
      <c r="E23" s="61"/>
      <c r="F23" s="61"/>
      <c r="G23" s="61"/>
      <c r="H23" s="136">
        <f t="shared" si="0"/>
        <v>0</v>
      </c>
      <c r="I23" s="434"/>
      <c r="J23" s="232"/>
      <c r="K23" s="270"/>
      <c r="L23" s="333"/>
      <c r="M23" s="257"/>
      <c r="N23" s="257"/>
      <c r="O23" s="331"/>
      <c r="P23" s="270"/>
      <c r="Q23" s="317"/>
      <c r="R23" s="317"/>
      <c r="S23" s="317"/>
      <c r="T23" s="334"/>
      <c r="U23" s="270"/>
      <c r="V23" s="257"/>
      <c r="W23" s="257"/>
      <c r="X23" s="257"/>
      <c r="Y23" s="316"/>
      <c r="Z23" s="270"/>
      <c r="AA23" s="257"/>
      <c r="AB23" s="333"/>
      <c r="AC23" s="257"/>
      <c r="AD23" s="257"/>
      <c r="AE23" s="270"/>
      <c r="AF23" s="317"/>
      <c r="AG23" s="317"/>
      <c r="AH23" s="317"/>
      <c r="AI23" s="334"/>
      <c r="AJ23" s="270"/>
      <c r="AK23" s="317"/>
      <c r="AL23" s="282"/>
      <c r="AM23" s="257"/>
      <c r="AN23" s="314"/>
      <c r="AO23" s="270"/>
      <c r="AP23" s="257"/>
      <c r="AQ23" s="257"/>
      <c r="AR23" s="257"/>
      <c r="AS23" s="316"/>
      <c r="AT23" s="317"/>
      <c r="AU23" s="257"/>
      <c r="AV23" s="257"/>
      <c r="AW23" s="257"/>
      <c r="AX23" s="316"/>
      <c r="AY23" s="335"/>
      <c r="AZ23" s="257"/>
      <c r="BA23" s="257"/>
      <c r="BB23" s="257"/>
      <c r="BC23" s="316"/>
      <c r="BD23" s="335"/>
      <c r="BE23" s="257"/>
      <c r="BF23" s="257"/>
      <c r="BG23" s="257"/>
      <c r="BH23" s="316"/>
      <c r="BI23" s="335"/>
      <c r="BJ23" s="257"/>
      <c r="BK23" s="257"/>
      <c r="BL23" s="257"/>
      <c r="BM23" s="316"/>
      <c r="BN23" s="333"/>
      <c r="BO23" s="257"/>
      <c r="BP23" s="257"/>
      <c r="BQ23" s="257"/>
      <c r="BR23" s="333"/>
      <c r="BS23" s="335"/>
      <c r="BT23" s="257"/>
      <c r="BU23" s="257"/>
      <c r="BV23" s="257"/>
      <c r="BW23" s="316"/>
    </row>
    <row r="24" spans="1:75" ht="12.75">
      <c r="A24" s="431"/>
      <c r="B24" s="60" t="s">
        <v>246</v>
      </c>
      <c r="C24" s="61"/>
      <c r="D24" s="61"/>
      <c r="E24" s="61"/>
      <c r="F24" s="61"/>
      <c r="G24" s="61"/>
      <c r="H24" s="27">
        <f t="shared" si="0"/>
        <v>0</v>
      </c>
      <c r="I24" s="434"/>
      <c r="J24" s="232"/>
      <c r="K24" s="270"/>
      <c r="L24" s="333"/>
      <c r="M24" s="257"/>
      <c r="N24" s="257"/>
      <c r="O24" s="331"/>
      <c r="P24" s="270"/>
      <c r="Q24" s="317"/>
      <c r="R24" s="317"/>
      <c r="S24" s="317"/>
      <c r="T24" s="334"/>
      <c r="U24" s="270"/>
      <c r="V24" s="257"/>
      <c r="W24" s="257"/>
      <c r="X24" s="257"/>
      <c r="Y24" s="316"/>
      <c r="Z24" s="270"/>
      <c r="AA24" s="257"/>
      <c r="AB24" s="333"/>
      <c r="AC24" s="257"/>
      <c r="AD24" s="257"/>
      <c r="AE24" s="270"/>
      <c r="AF24" s="317"/>
      <c r="AG24" s="317"/>
      <c r="AH24" s="317"/>
      <c r="AI24" s="334"/>
      <c r="AJ24" s="270"/>
      <c r="AK24" s="317"/>
      <c r="AL24" s="282"/>
      <c r="AM24" s="257"/>
      <c r="AN24" s="314"/>
      <c r="AO24" s="270"/>
      <c r="AP24" s="257"/>
      <c r="AQ24" s="257"/>
      <c r="AR24" s="257"/>
      <c r="AS24" s="316"/>
      <c r="AT24" s="317"/>
      <c r="AU24" s="257"/>
      <c r="AV24" s="257"/>
      <c r="AW24" s="257"/>
      <c r="AX24" s="316"/>
      <c r="AY24" s="335"/>
      <c r="AZ24" s="257"/>
      <c r="BA24" s="257"/>
      <c r="BB24" s="257"/>
      <c r="BC24" s="316"/>
      <c r="BD24" s="335"/>
      <c r="BE24" s="257"/>
      <c r="BF24" s="257"/>
      <c r="BG24" s="257"/>
      <c r="BH24" s="316"/>
      <c r="BI24" s="335"/>
      <c r="BJ24" s="257"/>
      <c r="BK24" s="257"/>
      <c r="BL24" s="257"/>
      <c r="BM24" s="316"/>
      <c r="BN24" s="333"/>
      <c r="BO24" s="257"/>
      <c r="BP24" s="257"/>
      <c r="BQ24" s="257"/>
      <c r="BR24" s="333"/>
      <c r="BS24" s="335"/>
      <c r="BT24" s="257"/>
      <c r="BU24" s="257"/>
      <c r="BV24" s="257"/>
      <c r="BW24" s="316"/>
    </row>
    <row r="25" spans="1:75" ht="13.5" thickBot="1">
      <c r="A25" s="432"/>
      <c r="B25" s="260" t="s">
        <v>60</v>
      </c>
      <c r="C25" s="68"/>
      <c r="D25" s="68">
        <v>1</v>
      </c>
      <c r="E25" s="261">
        <v>1</v>
      </c>
      <c r="F25" s="68"/>
      <c r="G25" s="68"/>
      <c r="H25" s="69">
        <f t="shared" si="0"/>
        <v>2</v>
      </c>
      <c r="I25" s="435"/>
      <c r="J25" s="232"/>
      <c r="K25" s="270"/>
      <c r="L25" s="333"/>
      <c r="M25" s="349"/>
      <c r="N25" s="349"/>
      <c r="O25" s="350"/>
      <c r="P25" s="347"/>
      <c r="Q25" s="326"/>
      <c r="R25" s="326"/>
      <c r="S25" s="326"/>
      <c r="T25" s="351"/>
      <c r="U25" s="270"/>
      <c r="V25" s="257"/>
      <c r="W25" s="257"/>
      <c r="X25" s="257"/>
      <c r="Y25" s="316"/>
      <c r="Z25" s="270"/>
      <c r="AA25" s="257"/>
      <c r="AB25" s="333"/>
      <c r="AC25" s="257"/>
      <c r="AD25" s="257"/>
      <c r="AE25" s="347"/>
      <c r="AF25" s="326"/>
      <c r="AG25" s="326"/>
      <c r="AH25" s="326"/>
      <c r="AI25" s="351"/>
      <c r="AJ25" s="270"/>
      <c r="AK25" s="317"/>
      <c r="AL25" s="282"/>
      <c r="AM25" s="257"/>
      <c r="AN25" s="314"/>
      <c r="AO25" s="270"/>
      <c r="AP25" s="257">
        <v>1</v>
      </c>
      <c r="AQ25" s="349">
        <v>1</v>
      </c>
      <c r="AR25" s="349"/>
      <c r="AS25" s="316"/>
      <c r="AT25" s="317"/>
      <c r="AU25" s="257"/>
      <c r="AV25" s="257"/>
      <c r="AW25" s="257"/>
      <c r="AX25" s="316"/>
      <c r="AY25" s="335"/>
      <c r="AZ25" s="257"/>
      <c r="BA25" s="257"/>
      <c r="BB25" s="257"/>
      <c r="BC25" s="316"/>
      <c r="BD25" s="335"/>
      <c r="BE25" s="257"/>
      <c r="BF25" s="257"/>
      <c r="BG25" s="257"/>
      <c r="BH25" s="316"/>
      <c r="BI25" s="335"/>
      <c r="BJ25" s="257"/>
      <c r="BK25" s="257"/>
      <c r="BL25" s="257"/>
      <c r="BM25" s="316"/>
      <c r="BN25" s="333"/>
      <c r="BO25" s="257"/>
      <c r="BP25" s="257"/>
      <c r="BQ25" s="257"/>
      <c r="BR25" s="333"/>
      <c r="BS25" s="335"/>
      <c r="BT25" s="257"/>
      <c r="BU25" s="257"/>
      <c r="BV25" s="257"/>
      <c r="BW25" s="316"/>
    </row>
    <row r="26" spans="1:75" ht="12.75">
      <c r="A26" s="471" t="s">
        <v>9</v>
      </c>
      <c r="B26" s="72" t="s">
        <v>63</v>
      </c>
      <c r="C26" s="229"/>
      <c r="D26" s="229"/>
      <c r="E26" s="229"/>
      <c r="F26" s="229"/>
      <c r="G26" s="229"/>
      <c r="H26" s="59">
        <f t="shared" si="0"/>
        <v>0</v>
      </c>
      <c r="I26" s="469">
        <f>SUM(H26:H27)</f>
        <v>2</v>
      </c>
      <c r="J26" s="231"/>
      <c r="K26" s="270"/>
      <c r="L26" s="333"/>
      <c r="M26" s="354"/>
      <c r="N26" s="257"/>
      <c r="O26" s="331"/>
      <c r="P26" s="270"/>
      <c r="Q26" s="317"/>
      <c r="R26" s="317"/>
      <c r="S26" s="317"/>
      <c r="T26" s="334"/>
      <c r="U26" s="270"/>
      <c r="V26" s="257"/>
      <c r="W26" s="257"/>
      <c r="X26" s="257"/>
      <c r="Y26" s="316"/>
      <c r="Z26" s="270"/>
      <c r="AA26" s="257"/>
      <c r="AB26" s="333"/>
      <c r="AC26" s="257"/>
      <c r="AD26" s="257"/>
      <c r="AE26" s="270"/>
      <c r="AF26" s="317"/>
      <c r="AG26" s="317"/>
      <c r="AH26" s="317"/>
      <c r="AI26" s="334"/>
      <c r="AJ26" s="272"/>
      <c r="AK26" s="318"/>
      <c r="AL26" s="282"/>
      <c r="AM26" s="273"/>
      <c r="AN26" s="316"/>
      <c r="AO26" s="270"/>
      <c r="AP26" s="257"/>
      <c r="AQ26" s="257"/>
      <c r="AR26" s="257"/>
      <c r="AS26" s="316"/>
      <c r="AT26" s="317"/>
      <c r="AU26" s="257"/>
      <c r="AV26" s="257"/>
      <c r="AW26" s="257"/>
      <c r="AX26" s="316"/>
      <c r="AY26" s="335"/>
      <c r="AZ26" s="257"/>
      <c r="BA26" s="257"/>
      <c r="BB26" s="257"/>
      <c r="BC26" s="316"/>
      <c r="BD26" s="335"/>
      <c r="BE26" s="257"/>
      <c r="BF26" s="257"/>
      <c r="BG26" s="257"/>
      <c r="BH26" s="316"/>
      <c r="BI26" s="335"/>
      <c r="BJ26" s="257"/>
      <c r="BK26" s="257"/>
      <c r="BL26" s="257"/>
      <c r="BM26" s="316"/>
      <c r="BN26" s="333"/>
      <c r="BO26" s="257"/>
      <c r="BP26" s="257"/>
      <c r="BQ26" s="257"/>
      <c r="BR26" s="333"/>
      <c r="BS26" s="335"/>
      <c r="BT26" s="257"/>
      <c r="BU26" s="257"/>
      <c r="BV26" s="257"/>
      <c r="BW26" s="316"/>
    </row>
    <row r="27" spans="1:75" ht="13.5" thickBot="1">
      <c r="A27" s="447"/>
      <c r="B27" s="60" t="s">
        <v>64</v>
      </c>
      <c r="C27" s="61">
        <v>2</v>
      </c>
      <c r="D27" s="215"/>
      <c r="E27" s="215"/>
      <c r="F27" s="215"/>
      <c r="G27" s="215"/>
      <c r="H27" s="58">
        <f t="shared" si="0"/>
        <v>2</v>
      </c>
      <c r="I27" s="470"/>
      <c r="J27" s="231"/>
      <c r="K27" s="355"/>
      <c r="L27" s="356"/>
      <c r="M27" s="257"/>
      <c r="N27" s="257"/>
      <c r="O27" s="331"/>
      <c r="P27" s="270"/>
      <c r="Q27" s="317"/>
      <c r="R27" s="317"/>
      <c r="S27" s="317"/>
      <c r="T27" s="334"/>
      <c r="U27" s="270"/>
      <c r="V27" s="257"/>
      <c r="W27" s="257"/>
      <c r="X27" s="257"/>
      <c r="Y27" s="316"/>
      <c r="Z27" s="270"/>
      <c r="AA27" s="257"/>
      <c r="AB27" s="333"/>
      <c r="AC27" s="257"/>
      <c r="AD27" s="257"/>
      <c r="AE27" s="270"/>
      <c r="AF27" s="317"/>
      <c r="AG27" s="317"/>
      <c r="AH27" s="317"/>
      <c r="AI27" s="334"/>
      <c r="AJ27" s="270">
        <v>2</v>
      </c>
      <c r="AK27" s="317"/>
      <c r="AL27" s="282"/>
      <c r="AM27" s="257"/>
      <c r="AN27" s="314"/>
      <c r="AO27" s="270"/>
      <c r="AP27" s="257"/>
      <c r="AQ27" s="257"/>
      <c r="AR27" s="257"/>
      <c r="AS27" s="316"/>
      <c r="AT27" s="317"/>
      <c r="AU27" s="257"/>
      <c r="AV27" s="257"/>
      <c r="AW27" s="257"/>
      <c r="AX27" s="316"/>
      <c r="AY27" s="335"/>
      <c r="AZ27" s="257"/>
      <c r="BA27" s="257"/>
      <c r="BB27" s="257"/>
      <c r="BC27" s="316"/>
      <c r="BD27" s="335"/>
      <c r="BE27" s="257"/>
      <c r="BF27" s="257"/>
      <c r="BG27" s="257"/>
      <c r="BH27" s="316"/>
      <c r="BI27" s="335"/>
      <c r="BJ27" s="257"/>
      <c r="BK27" s="257"/>
      <c r="BL27" s="257"/>
      <c r="BM27" s="316"/>
      <c r="BN27" s="333"/>
      <c r="BO27" s="257"/>
      <c r="BP27" s="257"/>
      <c r="BQ27" s="257"/>
      <c r="BR27" s="333"/>
      <c r="BS27" s="335"/>
      <c r="BT27" s="257"/>
      <c r="BU27" s="257"/>
      <c r="BV27" s="257"/>
      <c r="BW27" s="316"/>
    </row>
    <row r="28" spans="1:75" ht="12.75">
      <c r="A28" s="430" t="s">
        <v>128</v>
      </c>
      <c r="B28" s="63" t="s">
        <v>62</v>
      </c>
      <c r="C28" s="64"/>
      <c r="D28" s="64"/>
      <c r="E28" s="64"/>
      <c r="F28" s="64"/>
      <c r="G28" s="64"/>
      <c r="H28" s="65">
        <f t="shared" si="0"/>
        <v>0</v>
      </c>
      <c r="I28" s="433">
        <f>SUM(H28:H32)</f>
        <v>15</v>
      </c>
      <c r="J28" s="232"/>
      <c r="K28" s="270"/>
      <c r="L28" s="333"/>
      <c r="M28" s="257"/>
      <c r="N28" s="257"/>
      <c r="O28" s="331"/>
      <c r="P28" s="270"/>
      <c r="Q28" s="317"/>
      <c r="R28" s="317"/>
      <c r="S28" s="317"/>
      <c r="T28" s="334"/>
      <c r="U28" s="270"/>
      <c r="V28" s="257"/>
      <c r="W28" s="257"/>
      <c r="X28" s="257"/>
      <c r="Y28" s="316"/>
      <c r="Z28" s="270"/>
      <c r="AA28" s="257"/>
      <c r="AB28" s="333"/>
      <c r="AC28" s="257"/>
      <c r="AD28" s="257"/>
      <c r="AE28" s="270"/>
      <c r="AF28" s="317"/>
      <c r="AG28" s="317"/>
      <c r="AH28" s="317"/>
      <c r="AI28" s="334"/>
      <c r="AJ28" s="270"/>
      <c r="AK28" s="317"/>
      <c r="AL28" s="282"/>
      <c r="AM28" s="257"/>
      <c r="AN28" s="314"/>
      <c r="AO28" s="270"/>
      <c r="AP28" s="257"/>
      <c r="AQ28" s="257"/>
      <c r="AR28" s="257"/>
      <c r="AS28" s="316"/>
      <c r="AT28" s="317"/>
      <c r="AU28" s="257"/>
      <c r="AV28" s="257"/>
      <c r="AW28" s="257"/>
      <c r="AX28" s="316"/>
      <c r="AY28" s="335"/>
      <c r="AZ28" s="257"/>
      <c r="BA28" s="257"/>
      <c r="BB28" s="257"/>
      <c r="BC28" s="334"/>
      <c r="BD28" s="335"/>
      <c r="BE28" s="257"/>
      <c r="BF28" s="257"/>
      <c r="BG28" s="257"/>
      <c r="BH28" s="334"/>
      <c r="BI28" s="335"/>
      <c r="BJ28" s="257"/>
      <c r="BK28" s="257"/>
      <c r="BL28" s="257"/>
      <c r="BM28" s="334"/>
      <c r="BN28" s="333"/>
      <c r="BO28" s="257"/>
      <c r="BP28" s="257"/>
      <c r="BQ28" s="257"/>
      <c r="BR28" s="333"/>
      <c r="BS28" s="335"/>
      <c r="BT28" s="257"/>
      <c r="BU28" s="257"/>
      <c r="BV28" s="257"/>
      <c r="BW28" s="334"/>
    </row>
    <row r="29" spans="1:75" ht="12.75">
      <c r="A29" s="431"/>
      <c r="B29" s="29" t="s">
        <v>67</v>
      </c>
      <c r="C29" s="32"/>
      <c r="D29" s="32"/>
      <c r="E29" s="32"/>
      <c r="F29" s="32"/>
      <c r="G29" s="32"/>
      <c r="H29" s="27">
        <f t="shared" si="0"/>
        <v>0</v>
      </c>
      <c r="I29" s="434"/>
      <c r="J29" s="232"/>
      <c r="K29" s="270"/>
      <c r="L29" s="333"/>
      <c r="M29" s="257"/>
      <c r="N29" s="257"/>
      <c r="O29" s="331"/>
      <c r="P29" s="270"/>
      <c r="Q29" s="317"/>
      <c r="R29" s="317"/>
      <c r="S29" s="317"/>
      <c r="T29" s="334"/>
      <c r="U29" s="270"/>
      <c r="V29" s="257"/>
      <c r="W29" s="257"/>
      <c r="X29" s="257"/>
      <c r="Y29" s="316"/>
      <c r="Z29" s="270"/>
      <c r="AA29" s="257"/>
      <c r="AB29" s="333"/>
      <c r="AC29" s="257"/>
      <c r="AD29" s="257"/>
      <c r="AE29" s="270"/>
      <c r="AF29" s="317"/>
      <c r="AG29" s="317"/>
      <c r="AH29" s="317"/>
      <c r="AI29" s="334"/>
      <c r="AJ29" s="270"/>
      <c r="AK29" s="317"/>
      <c r="AL29" s="282"/>
      <c r="AM29" s="257"/>
      <c r="AN29" s="314"/>
      <c r="AO29" s="270"/>
      <c r="AP29" s="257"/>
      <c r="AQ29" s="257"/>
      <c r="AR29" s="257"/>
      <c r="AS29" s="316"/>
      <c r="AT29" s="317"/>
      <c r="AU29" s="257"/>
      <c r="AV29" s="257"/>
      <c r="AW29" s="257"/>
      <c r="AX29" s="316"/>
      <c r="AY29" s="335"/>
      <c r="AZ29" s="257"/>
      <c r="BA29" s="257"/>
      <c r="BB29" s="257"/>
      <c r="BC29" s="334"/>
      <c r="BD29" s="335"/>
      <c r="BE29" s="257"/>
      <c r="BF29" s="257"/>
      <c r="BG29" s="257"/>
      <c r="BH29" s="334"/>
      <c r="BI29" s="335"/>
      <c r="BJ29" s="257"/>
      <c r="BK29" s="257"/>
      <c r="BL29" s="257"/>
      <c r="BM29" s="334"/>
      <c r="BN29" s="333"/>
      <c r="BO29" s="257"/>
      <c r="BP29" s="257"/>
      <c r="BQ29" s="257"/>
      <c r="BR29" s="333"/>
      <c r="BS29" s="335"/>
      <c r="BT29" s="257"/>
      <c r="BU29" s="257"/>
      <c r="BV29" s="257"/>
      <c r="BW29" s="334"/>
    </row>
    <row r="30" spans="1:75" ht="12.75">
      <c r="A30" s="431"/>
      <c r="B30" s="29" t="s">
        <v>61</v>
      </c>
      <c r="C30" s="117">
        <v>1</v>
      </c>
      <c r="D30" s="117">
        <v>1</v>
      </c>
      <c r="E30" s="117"/>
      <c r="F30" s="117"/>
      <c r="G30" s="32"/>
      <c r="H30" s="27">
        <f>SUM(C30:G30)</f>
        <v>2</v>
      </c>
      <c r="I30" s="434"/>
      <c r="J30" s="232"/>
      <c r="K30" s="270"/>
      <c r="L30" s="333"/>
      <c r="M30" s="257"/>
      <c r="N30" s="257"/>
      <c r="O30" s="331"/>
      <c r="P30" s="270"/>
      <c r="Q30" s="317"/>
      <c r="R30" s="317"/>
      <c r="S30" s="317"/>
      <c r="T30" s="334"/>
      <c r="U30" s="270"/>
      <c r="V30" s="257"/>
      <c r="W30" s="257"/>
      <c r="X30" s="257"/>
      <c r="Y30" s="316"/>
      <c r="Z30" s="270"/>
      <c r="AA30" s="257"/>
      <c r="AB30" s="333"/>
      <c r="AC30" s="257"/>
      <c r="AD30" s="257"/>
      <c r="AE30" s="270"/>
      <c r="AF30" s="317"/>
      <c r="AG30" s="317"/>
      <c r="AH30" s="317"/>
      <c r="AI30" s="334"/>
      <c r="AJ30" s="270">
        <v>1</v>
      </c>
      <c r="AK30" s="317">
        <v>1</v>
      </c>
      <c r="AL30" s="282"/>
      <c r="AM30" s="257"/>
      <c r="AN30" s="314"/>
      <c r="AO30" s="270"/>
      <c r="AP30" s="257"/>
      <c r="AQ30" s="257"/>
      <c r="AR30" s="257"/>
      <c r="AS30" s="316"/>
      <c r="AT30" s="317"/>
      <c r="AU30" s="257"/>
      <c r="AV30" s="275"/>
      <c r="AW30" s="257"/>
      <c r="AX30" s="316"/>
      <c r="AY30" s="335"/>
      <c r="AZ30" s="257"/>
      <c r="BA30" s="257"/>
      <c r="BB30" s="257"/>
      <c r="BC30" s="334"/>
      <c r="BD30" s="335"/>
      <c r="BE30" s="257"/>
      <c r="BF30" s="257"/>
      <c r="BG30" s="257"/>
      <c r="BH30" s="334"/>
      <c r="BI30" s="335"/>
      <c r="BJ30" s="257"/>
      <c r="BK30" s="257"/>
      <c r="BL30" s="257"/>
      <c r="BM30" s="334"/>
      <c r="BN30" s="333"/>
      <c r="BO30" s="257"/>
      <c r="BP30" s="257"/>
      <c r="BQ30" s="257"/>
      <c r="BR30" s="333"/>
      <c r="BS30" s="335"/>
      <c r="BT30" s="257"/>
      <c r="BU30" s="257"/>
      <c r="BV30" s="257"/>
      <c r="BW30" s="334"/>
    </row>
    <row r="31" spans="1:75" ht="15.75" customHeight="1">
      <c r="A31" s="431"/>
      <c r="B31" s="506" t="s">
        <v>288</v>
      </c>
      <c r="C31" s="229"/>
      <c r="D31" s="229"/>
      <c r="E31" s="229"/>
      <c r="F31" s="194">
        <v>1</v>
      </c>
      <c r="G31" s="194">
        <v>10</v>
      </c>
      <c r="H31" s="145">
        <f t="shared" si="0"/>
        <v>11</v>
      </c>
      <c r="I31" s="434"/>
      <c r="J31" s="232"/>
      <c r="K31" s="270"/>
      <c r="L31" s="333"/>
      <c r="M31" s="257"/>
      <c r="N31" s="257"/>
      <c r="O31" s="331"/>
      <c r="P31" s="270"/>
      <c r="Q31" s="317"/>
      <c r="R31" s="317"/>
      <c r="S31" s="317"/>
      <c r="T31" s="334"/>
      <c r="U31" s="270"/>
      <c r="V31" s="257"/>
      <c r="W31" s="257"/>
      <c r="X31" s="257"/>
      <c r="Y31" s="316"/>
      <c r="Z31" s="270"/>
      <c r="AA31" s="257"/>
      <c r="AB31" s="333"/>
      <c r="AC31" s="257"/>
      <c r="AD31" s="257"/>
      <c r="AE31" s="270"/>
      <c r="AF31" s="317"/>
      <c r="AG31" s="317"/>
      <c r="AH31" s="317"/>
      <c r="AI31" s="334"/>
      <c r="AJ31" s="272"/>
      <c r="AK31" s="318"/>
      <c r="AL31" s="282"/>
      <c r="AM31" s="362">
        <v>1</v>
      </c>
      <c r="AN31" s="336">
        <v>10</v>
      </c>
      <c r="AO31" s="270"/>
      <c r="AP31" s="257"/>
      <c r="AQ31" s="257"/>
      <c r="AR31" s="257"/>
      <c r="AS31" s="316"/>
      <c r="AT31" s="317"/>
      <c r="AU31" s="257"/>
      <c r="AV31" s="257"/>
      <c r="AW31" s="257"/>
      <c r="AX31" s="316"/>
      <c r="AY31" s="335"/>
      <c r="AZ31" s="257"/>
      <c r="BA31" s="257"/>
      <c r="BB31" s="257"/>
      <c r="BC31" s="334"/>
      <c r="BD31" s="335"/>
      <c r="BE31" s="257"/>
      <c r="BF31" s="257"/>
      <c r="BG31" s="257"/>
      <c r="BH31" s="334"/>
      <c r="BI31" s="335"/>
      <c r="BJ31" s="257"/>
      <c r="BK31" s="257"/>
      <c r="BL31" s="257"/>
      <c r="BM31" s="334"/>
      <c r="BN31" s="333"/>
      <c r="BO31" s="257"/>
      <c r="BP31" s="257"/>
      <c r="BQ31" s="257"/>
      <c r="BR31" s="333"/>
      <c r="BS31" s="335"/>
      <c r="BT31" s="257"/>
      <c r="BU31" s="257"/>
      <c r="BV31" s="257"/>
      <c r="BW31" s="334"/>
    </row>
    <row r="32" spans="1:75" ht="13.5" thickBot="1">
      <c r="A32" s="432"/>
      <c r="B32" s="507"/>
      <c r="C32" s="68"/>
      <c r="D32" s="68"/>
      <c r="E32" s="68"/>
      <c r="F32" s="68">
        <v>1</v>
      </c>
      <c r="G32" s="68">
        <v>1</v>
      </c>
      <c r="H32" s="148">
        <f>SUM(C32:G32)</f>
        <v>2</v>
      </c>
      <c r="I32" s="435"/>
      <c r="J32" s="232"/>
      <c r="K32" s="270"/>
      <c r="L32" s="333"/>
      <c r="M32" s="257"/>
      <c r="N32" s="257"/>
      <c r="O32" s="331"/>
      <c r="P32" s="270"/>
      <c r="Q32" s="317"/>
      <c r="R32" s="317"/>
      <c r="S32" s="317"/>
      <c r="T32" s="334"/>
      <c r="U32" s="270"/>
      <c r="V32" s="257"/>
      <c r="W32" s="257"/>
      <c r="X32" s="257"/>
      <c r="Y32" s="316"/>
      <c r="Z32" s="357"/>
      <c r="AA32" s="257"/>
      <c r="AB32" s="358"/>
      <c r="AC32" s="354"/>
      <c r="AD32" s="354"/>
      <c r="AE32" s="270"/>
      <c r="AF32" s="317"/>
      <c r="AG32" s="317"/>
      <c r="AH32" s="317"/>
      <c r="AI32" s="334"/>
      <c r="AJ32" s="270"/>
      <c r="AK32" s="317"/>
      <c r="AL32" s="282"/>
      <c r="AM32" s="257">
        <v>1</v>
      </c>
      <c r="AN32" s="316">
        <v>1</v>
      </c>
      <c r="AO32" s="270"/>
      <c r="AP32" s="257"/>
      <c r="AQ32" s="257"/>
      <c r="AR32" s="257"/>
      <c r="AS32" s="316"/>
      <c r="AT32" s="317"/>
      <c r="AU32" s="257"/>
      <c r="AV32" s="257"/>
      <c r="AW32" s="257"/>
      <c r="AX32" s="316"/>
      <c r="AY32" s="335"/>
      <c r="AZ32" s="257"/>
      <c r="BA32" s="257"/>
      <c r="BB32" s="257"/>
      <c r="BC32" s="334"/>
      <c r="BD32" s="335"/>
      <c r="BE32" s="257"/>
      <c r="BF32" s="257"/>
      <c r="BG32" s="257"/>
      <c r="BH32" s="334"/>
      <c r="BI32" s="335"/>
      <c r="BJ32" s="257"/>
      <c r="BK32" s="257"/>
      <c r="BL32" s="257"/>
      <c r="BM32" s="334"/>
      <c r="BN32" s="333"/>
      <c r="BO32" s="257"/>
      <c r="BP32" s="257"/>
      <c r="BQ32" s="257"/>
      <c r="BR32" s="333"/>
      <c r="BS32" s="335"/>
      <c r="BT32" s="257"/>
      <c r="BU32" s="257"/>
      <c r="BV32" s="257"/>
      <c r="BW32" s="334"/>
    </row>
    <row r="33" spans="1:75" ht="12.75">
      <c r="A33" s="430" t="s">
        <v>210</v>
      </c>
      <c r="B33" s="324" t="s">
        <v>151</v>
      </c>
      <c r="C33" s="152">
        <v>4</v>
      </c>
      <c r="D33" s="152">
        <v>3</v>
      </c>
      <c r="E33" s="152">
        <v>3</v>
      </c>
      <c r="F33" s="152">
        <v>5</v>
      </c>
      <c r="G33" s="152">
        <v>4</v>
      </c>
      <c r="H33" s="86">
        <f t="shared" si="0"/>
        <v>19</v>
      </c>
      <c r="I33" s="433">
        <f>SUM(H33:H34)</f>
        <v>26</v>
      </c>
      <c r="J33" s="232"/>
      <c r="K33" s="338"/>
      <c r="L33" s="359">
        <v>1</v>
      </c>
      <c r="M33" s="360"/>
      <c r="N33" s="340"/>
      <c r="O33" s="361"/>
      <c r="P33" s="359"/>
      <c r="Q33" s="359">
        <v>1</v>
      </c>
      <c r="R33" s="340"/>
      <c r="S33" s="362"/>
      <c r="T33" s="363"/>
      <c r="U33" s="299"/>
      <c r="V33" s="300"/>
      <c r="W33" s="300"/>
      <c r="X33" s="300"/>
      <c r="Y33" s="343"/>
      <c r="Z33" s="364"/>
      <c r="AA33" s="362"/>
      <c r="AB33" s="362">
        <v>2</v>
      </c>
      <c r="AC33" s="362">
        <v>1</v>
      </c>
      <c r="AD33" s="340">
        <v>4</v>
      </c>
      <c r="AE33" s="359">
        <v>3</v>
      </c>
      <c r="AF33" s="359"/>
      <c r="AG33" s="340"/>
      <c r="AH33" s="362"/>
      <c r="AI33" s="363"/>
      <c r="AJ33" s="338"/>
      <c r="AK33" s="362"/>
      <c r="AL33" s="345"/>
      <c r="AM33" s="340"/>
      <c r="AN33" s="315"/>
      <c r="AO33" s="302"/>
      <c r="AP33" s="301"/>
      <c r="AQ33" s="365"/>
      <c r="AR33" s="345"/>
      <c r="AS33" s="340"/>
      <c r="AT33" s="366"/>
      <c r="AU33" s="301"/>
      <c r="AV33" s="300"/>
      <c r="AW33" s="300"/>
      <c r="AX33" s="343"/>
      <c r="AY33" s="367"/>
      <c r="AZ33" s="340">
        <v>1</v>
      </c>
      <c r="BA33" s="340"/>
      <c r="BB33" s="340"/>
      <c r="BC33" s="342"/>
      <c r="BD33" s="367"/>
      <c r="BE33" s="345"/>
      <c r="BF33" s="340"/>
      <c r="BG33" s="340">
        <v>1</v>
      </c>
      <c r="BH33" s="342"/>
      <c r="BI33" s="368"/>
      <c r="BJ33" s="340"/>
      <c r="BK33" s="369">
        <v>1</v>
      </c>
      <c r="BL33" s="340">
        <v>1</v>
      </c>
      <c r="BM33" s="342"/>
      <c r="BN33" s="367"/>
      <c r="BO33" s="345"/>
      <c r="BP33" s="340"/>
      <c r="BQ33" s="340">
        <v>1</v>
      </c>
      <c r="BR33" s="343"/>
      <c r="BS33" s="340">
        <v>1</v>
      </c>
      <c r="BT33" s="345"/>
      <c r="BU33" s="340"/>
      <c r="BV33" s="340">
        <v>1</v>
      </c>
      <c r="BW33" s="342"/>
    </row>
    <row r="34" spans="1:75" ht="13.5" thickBot="1">
      <c r="A34" s="432"/>
      <c r="B34" s="325" t="s">
        <v>150</v>
      </c>
      <c r="C34" s="255"/>
      <c r="D34" s="255"/>
      <c r="E34" s="212">
        <v>1</v>
      </c>
      <c r="F34" s="212">
        <v>2</v>
      </c>
      <c r="G34" s="212">
        <v>4</v>
      </c>
      <c r="H34" s="69">
        <f t="shared" si="0"/>
        <v>7</v>
      </c>
      <c r="I34" s="435"/>
      <c r="J34" s="232"/>
      <c r="K34" s="338"/>
      <c r="L34" s="339"/>
      <c r="M34" s="300"/>
      <c r="N34" s="300"/>
      <c r="O34" s="341"/>
      <c r="P34" s="299"/>
      <c r="Q34" s="319"/>
      <c r="R34" s="319"/>
      <c r="S34" s="319"/>
      <c r="T34" s="342"/>
      <c r="U34" s="299"/>
      <c r="V34" s="300"/>
      <c r="W34" s="300"/>
      <c r="X34" s="300"/>
      <c r="Y34" s="343"/>
      <c r="Z34" s="370"/>
      <c r="AA34" s="362"/>
      <c r="AB34" s="362">
        <v>1</v>
      </c>
      <c r="AC34" s="340">
        <v>2</v>
      </c>
      <c r="AD34" s="340"/>
      <c r="AE34" s="299"/>
      <c r="AF34" s="319"/>
      <c r="AG34" s="319"/>
      <c r="AH34" s="319"/>
      <c r="AI34" s="342"/>
      <c r="AJ34" s="338"/>
      <c r="AK34" s="362"/>
      <c r="AL34" s="345"/>
      <c r="AM34" s="371"/>
      <c r="AN34" s="361">
        <v>4</v>
      </c>
      <c r="AO34" s="303"/>
      <c r="AP34" s="301"/>
      <c r="AQ34" s="340"/>
      <c r="AR34" s="372"/>
      <c r="AS34" s="342"/>
      <c r="AT34" s="319"/>
      <c r="AU34" s="300"/>
      <c r="AV34" s="300"/>
      <c r="AW34" s="300"/>
      <c r="AX34" s="343"/>
      <c r="AY34" s="346"/>
      <c r="AZ34" s="300"/>
      <c r="BA34" s="300"/>
      <c r="BB34" s="300"/>
      <c r="BC34" s="342"/>
      <c r="BD34" s="346"/>
      <c r="BE34" s="300"/>
      <c r="BF34" s="300"/>
      <c r="BG34" s="300"/>
      <c r="BH34" s="342"/>
      <c r="BI34" s="346"/>
      <c r="BJ34" s="300"/>
      <c r="BK34" s="300"/>
      <c r="BL34" s="300"/>
      <c r="BM34" s="342"/>
      <c r="BN34" s="344"/>
      <c r="BO34" s="300"/>
      <c r="BP34" s="300"/>
      <c r="BQ34" s="300"/>
      <c r="BR34" s="344"/>
      <c r="BS34" s="346"/>
      <c r="BT34" s="300"/>
      <c r="BU34" s="300"/>
      <c r="BV34" s="300"/>
      <c r="BW34" s="342"/>
    </row>
    <row r="35" spans="1:75" ht="12.75">
      <c r="A35" s="420" t="s">
        <v>10</v>
      </c>
      <c r="B35" s="84" t="s">
        <v>78</v>
      </c>
      <c r="C35" s="213"/>
      <c r="D35" s="213">
        <v>1</v>
      </c>
      <c r="E35" s="85"/>
      <c r="F35" s="85">
        <v>1</v>
      </c>
      <c r="G35" s="156"/>
      <c r="H35" s="86">
        <f>SUM(C35:F35)</f>
        <v>2</v>
      </c>
      <c r="I35" s="474">
        <f>SUM(H35:H39)</f>
        <v>21</v>
      </c>
      <c r="J35" s="232"/>
      <c r="K35" s="270"/>
      <c r="L35" s="333"/>
      <c r="M35" s="257"/>
      <c r="N35" s="257"/>
      <c r="O35" s="331"/>
      <c r="P35" s="270"/>
      <c r="Q35" s="317"/>
      <c r="R35" s="317"/>
      <c r="S35" s="317"/>
      <c r="T35" s="334"/>
      <c r="U35" s="270"/>
      <c r="V35" s="257"/>
      <c r="W35" s="257"/>
      <c r="X35" s="257"/>
      <c r="Y35" s="316"/>
      <c r="Z35" s="270"/>
      <c r="AA35" s="257"/>
      <c r="AB35" s="257"/>
      <c r="AC35" s="257"/>
      <c r="AD35" s="257"/>
      <c r="AE35" s="270"/>
      <c r="AF35" s="317"/>
      <c r="AG35" s="317"/>
      <c r="AH35" s="317"/>
      <c r="AI35" s="334"/>
      <c r="AJ35" s="270"/>
      <c r="AK35" s="317">
        <v>1</v>
      </c>
      <c r="AL35" s="282"/>
      <c r="AM35" s="257">
        <v>1</v>
      </c>
      <c r="AN35" s="336"/>
      <c r="AO35" s="258"/>
      <c r="AP35" s="271"/>
      <c r="AQ35" s="257"/>
      <c r="AR35" s="257"/>
      <c r="AS35" s="334"/>
      <c r="AT35" s="317"/>
      <c r="AU35" s="257"/>
      <c r="AV35" s="257"/>
      <c r="AW35" s="257"/>
      <c r="AX35" s="316"/>
      <c r="AY35" s="335"/>
      <c r="AZ35" s="257"/>
      <c r="BA35" s="257"/>
      <c r="BB35" s="257"/>
      <c r="BC35" s="334"/>
      <c r="BD35" s="335"/>
      <c r="BE35" s="257"/>
      <c r="BF35" s="257"/>
      <c r="BG35" s="257"/>
      <c r="BH35" s="334"/>
      <c r="BI35" s="335"/>
      <c r="BJ35" s="257"/>
      <c r="BK35" s="257"/>
      <c r="BL35" s="257"/>
      <c r="BM35" s="334"/>
      <c r="BN35" s="333"/>
      <c r="BO35" s="257"/>
      <c r="BP35" s="257"/>
      <c r="BQ35" s="257"/>
      <c r="BR35" s="333"/>
      <c r="BS35" s="335"/>
      <c r="BT35" s="257"/>
      <c r="BU35" s="257"/>
      <c r="BV35" s="257"/>
      <c r="BW35" s="334"/>
    </row>
    <row r="36" spans="1:75" ht="14.25" customHeight="1">
      <c r="A36" s="431"/>
      <c r="B36" s="518" t="s">
        <v>289</v>
      </c>
      <c r="C36" s="213">
        <v>5</v>
      </c>
      <c r="D36" s="213">
        <v>4</v>
      </c>
      <c r="E36" s="32"/>
      <c r="F36" s="213">
        <v>1</v>
      </c>
      <c r="G36" s="213">
        <v>1</v>
      </c>
      <c r="H36" s="142">
        <f t="shared" si="0"/>
        <v>11</v>
      </c>
      <c r="I36" s="434"/>
      <c r="J36" s="232"/>
      <c r="K36" s="270"/>
      <c r="L36" s="333"/>
      <c r="M36" s="257"/>
      <c r="N36" s="257"/>
      <c r="O36" s="331"/>
      <c r="P36" s="270"/>
      <c r="Q36" s="317"/>
      <c r="R36" s="317"/>
      <c r="S36" s="317"/>
      <c r="T36" s="334"/>
      <c r="U36" s="270"/>
      <c r="V36" s="257"/>
      <c r="W36" s="257"/>
      <c r="X36" s="257"/>
      <c r="Y36" s="316"/>
      <c r="Z36" s="270"/>
      <c r="AA36" s="257"/>
      <c r="AB36" s="373"/>
      <c r="AC36" s="374"/>
      <c r="AD36" s="257"/>
      <c r="AE36" s="270"/>
      <c r="AF36" s="317"/>
      <c r="AG36" s="317"/>
      <c r="AH36" s="317"/>
      <c r="AI36" s="334"/>
      <c r="AJ36" s="270">
        <v>5</v>
      </c>
      <c r="AK36" s="317">
        <v>4</v>
      </c>
      <c r="AL36" s="282"/>
      <c r="AM36" s="257">
        <v>1</v>
      </c>
      <c r="AN36" s="316">
        <v>1</v>
      </c>
      <c r="AO36" s="335"/>
      <c r="AP36" s="271"/>
      <c r="AQ36" s="257"/>
      <c r="AR36" s="257"/>
      <c r="AS36" s="334"/>
      <c r="AT36" s="317"/>
      <c r="AU36" s="257"/>
      <c r="AV36" s="257"/>
      <c r="AW36" s="257"/>
      <c r="AX36" s="316"/>
      <c r="AY36" s="335"/>
      <c r="AZ36" s="257"/>
      <c r="BA36" s="257"/>
      <c r="BB36" s="257"/>
      <c r="BC36" s="334"/>
      <c r="BD36" s="335"/>
      <c r="BE36" s="257"/>
      <c r="BF36" s="257"/>
      <c r="BG36" s="257"/>
      <c r="BH36" s="334"/>
      <c r="BI36" s="335"/>
      <c r="BJ36" s="257"/>
      <c r="BK36" s="257"/>
      <c r="BL36" s="257"/>
      <c r="BM36" s="334"/>
      <c r="BN36" s="333"/>
      <c r="BO36" s="257"/>
      <c r="BP36" s="257"/>
      <c r="BQ36" s="257"/>
      <c r="BR36" s="333"/>
      <c r="BS36" s="335"/>
      <c r="BT36" s="257"/>
      <c r="BU36" s="257"/>
      <c r="BV36" s="257"/>
      <c r="BW36" s="334"/>
    </row>
    <row r="37" spans="1:75" ht="12.75">
      <c r="A37" s="431"/>
      <c r="B37" s="518"/>
      <c r="C37" s="157"/>
      <c r="D37" s="157"/>
      <c r="E37" s="32"/>
      <c r="F37" s="157"/>
      <c r="G37" s="151">
        <v>8</v>
      </c>
      <c r="H37" s="142">
        <f>SUM(C37:G37)</f>
        <v>8</v>
      </c>
      <c r="I37" s="434"/>
      <c r="J37" s="232"/>
      <c r="K37" s="270"/>
      <c r="L37" s="333"/>
      <c r="M37" s="257"/>
      <c r="N37" s="257"/>
      <c r="O37" s="331"/>
      <c r="P37" s="270"/>
      <c r="Q37" s="317"/>
      <c r="R37" s="317"/>
      <c r="S37" s="317"/>
      <c r="T37" s="334"/>
      <c r="U37" s="270"/>
      <c r="V37" s="257"/>
      <c r="W37" s="257"/>
      <c r="X37" s="257"/>
      <c r="Y37" s="316"/>
      <c r="Z37" s="270"/>
      <c r="AA37" s="257"/>
      <c r="AB37" s="333"/>
      <c r="AC37" s="331"/>
      <c r="AD37" s="375"/>
      <c r="AE37" s="270"/>
      <c r="AF37" s="317"/>
      <c r="AG37" s="317"/>
      <c r="AH37" s="317"/>
      <c r="AI37" s="334"/>
      <c r="AJ37" s="328"/>
      <c r="AK37" s="337"/>
      <c r="AL37" s="282"/>
      <c r="AM37" s="330"/>
      <c r="AN37" s="336">
        <v>8</v>
      </c>
      <c r="AO37" s="335"/>
      <c r="AP37" s="271"/>
      <c r="AQ37" s="257"/>
      <c r="AR37" s="257"/>
      <c r="AS37" s="334"/>
      <c r="AT37" s="317"/>
      <c r="AU37" s="257"/>
      <c r="AV37" s="257"/>
      <c r="AW37" s="257"/>
      <c r="AX37" s="316"/>
      <c r="AY37" s="335"/>
      <c r="AZ37" s="257"/>
      <c r="BA37" s="257"/>
      <c r="BB37" s="257"/>
      <c r="BC37" s="334"/>
      <c r="BD37" s="335"/>
      <c r="BE37" s="257"/>
      <c r="BF37" s="257"/>
      <c r="BG37" s="257"/>
      <c r="BH37" s="334"/>
      <c r="BI37" s="335"/>
      <c r="BJ37" s="257"/>
      <c r="BK37" s="257"/>
      <c r="BL37" s="257"/>
      <c r="BM37" s="334"/>
      <c r="BN37" s="333"/>
      <c r="BO37" s="257"/>
      <c r="BP37" s="257"/>
      <c r="BQ37" s="257"/>
      <c r="BR37" s="333"/>
      <c r="BS37" s="335"/>
      <c r="BT37" s="257"/>
      <c r="BU37" s="257"/>
      <c r="BV37" s="257"/>
      <c r="BW37" s="334"/>
    </row>
    <row r="38" spans="1:75" ht="12.75">
      <c r="A38" s="431"/>
      <c r="B38" s="29" t="s">
        <v>208</v>
      </c>
      <c r="C38" s="157"/>
      <c r="D38" s="157"/>
      <c r="E38" s="157"/>
      <c r="F38" s="157"/>
      <c r="G38" s="157"/>
      <c r="H38" s="27">
        <f t="shared" si="0"/>
        <v>0</v>
      </c>
      <c r="I38" s="434"/>
      <c r="J38" s="232"/>
      <c r="K38" s="270"/>
      <c r="L38" s="333"/>
      <c r="M38" s="257"/>
      <c r="N38" s="257"/>
      <c r="O38" s="331"/>
      <c r="P38" s="270"/>
      <c r="Q38" s="317"/>
      <c r="R38" s="317"/>
      <c r="S38" s="317"/>
      <c r="T38" s="334"/>
      <c r="U38" s="270"/>
      <c r="V38" s="257"/>
      <c r="W38" s="257"/>
      <c r="X38" s="257"/>
      <c r="Y38" s="316"/>
      <c r="Z38" s="270"/>
      <c r="AA38" s="257"/>
      <c r="AB38" s="333"/>
      <c r="AC38" s="257"/>
      <c r="AD38" s="257"/>
      <c r="AE38" s="270"/>
      <c r="AF38" s="317"/>
      <c r="AG38" s="317"/>
      <c r="AH38" s="317"/>
      <c r="AI38" s="334"/>
      <c r="AJ38" s="270"/>
      <c r="AK38" s="317"/>
      <c r="AL38" s="282"/>
      <c r="AM38" s="257"/>
      <c r="AN38" s="336"/>
      <c r="AO38" s="335"/>
      <c r="AP38" s="271"/>
      <c r="AQ38" s="257"/>
      <c r="AR38" s="257"/>
      <c r="AS38" s="334"/>
      <c r="AT38" s="317"/>
      <c r="AU38" s="257"/>
      <c r="AV38" s="257"/>
      <c r="AW38" s="257"/>
      <c r="AX38" s="316"/>
      <c r="AY38" s="335"/>
      <c r="AZ38" s="257"/>
      <c r="BA38" s="257"/>
      <c r="BB38" s="257"/>
      <c r="BC38" s="334"/>
      <c r="BD38" s="335"/>
      <c r="BE38" s="257"/>
      <c r="BF38" s="257"/>
      <c r="BG38" s="257"/>
      <c r="BH38" s="334"/>
      <c r="BI38" s="335"/>
      <c r="BJ38" s="257"/>
      <c r="BK38" s="257"/>
      <c r="BL38" s="257"/>
      <c r="BM38" s="334"/>
      <c r="BN38" s="333"/>
      <c r="BO38" s="257"/>
      <c r="BP38" s="257"/>
      <c r="BQ38" s="257"/>
      <c r="BR38" s="333"/>
      <c r="BS38" s="335"/>
      <c r="BT38" s="257"/>
      <c r="BU38" s="257"/>
      <c r="BV38" s="257"/>
      <c r="BW38" s="334"/>
    </row>
    <row r="39" spans="1:75" ht="12.75" customHeight="1" thickBot="1">
      <c r="A39" s="432"/>
      <c r="B39" s="67" t="s">
        <v>68</v>
      </c>
      <c r="C39" s="239"/>
      <c r="D39" s="239"/>
      <c r="E39" s="239"/>
      <c r="F39" s="239"/>
      <c r="G39" s="239"/>
      <c r="H39" s="69">
        <f t="shared" si="0"/>
        <v>0</v>
      </c>
      <c r="I39" s="435"/>
      <c r="J39" s="232"/>
      <c r="K39" s="270"/>
      <c r="L39" s="333"/>
      <c r="M39" s="257"/>
      <c r="N39" s="257"/>
      <c r="O39" s="331"/>
      <c r="P39" s="270"/>
      <c r="Q39" s="317"/>
      <c r="R39" s="317"/>
      <c r="S39" s="317"/>
      <c r="T39" s="334"/>
      <c r="U39" s="270"/>
      <c r="V39" s="257"/>
      <c r="W39" s="257"/>
      <c r="X39" s="257"/>
      <c r="Y39" s="316"/>
      <c r="Z39" s="270"/>
      <c r="AA39" s="257"/>
      <c r="AB39" s="333"/>
      <c r="AC39" s="257"/>
      <c r="AD39" s="257"/>
      <c r="AE39" s="270"/>
      <c r="AF39" s="317"/>
      <c r="AG39" s="317"/>
      <c r="AH39" s="317"/>
      <c r="AI39" s="334"/>
      <c r="AJ39" s="270"/>
      <c r="AK39" s="317"/>
      <c r="AL39" s="282"/>
      <c r="AM39" s="257"/>
      <c r="AN39" s="314"/>
      <c r="AO39" s="335"/>
      <c r="AP39" s="271"/>
      <c r="AQ39" s="257"/>
      <c r="AR39" s="257"/>
      <c r="AS39" s="334"/>
      <c r="AT39" s="317"/>
      <c r="AU39" s="257"/>
      <c r="AV39" s="257"/>
      <c r="AW39" s="257"/>
      <c r="AX39" s="316"/>
      <c r="AY39" s="335"/>
      <c r="AZ39" s="257"/>
      <c r="BA39" s="257"/>
      <c r="BB39" s="257"/>
      <c r="BC39" s="334"/>
      <c r="BD39" s="335"/>
      <c r="BE39" s="257"/>
      <c r="BF39" s="257"/>
      <c r="BG39" s="257"/>
      <c r="BH39" s="334"/>
      <c r="BI39" s="335"/>
      <c r="BJ39" s="257"/>
      <c r="BK39" s="257"/>
      <c r="BL39" s="257"/>
      <c r="BM39" s="334"/>
      <c r="BN39" s="333"/>
      <c r="BO39" s="257"/>
      <c r="BP39" s="257"/>
      <c r="BQ39" s="257"/>
      <c r="BR39" s="333"/>
      <c r="BS39" s="335"/>
      <c r="BT39" s="257"/>
      <c r="BU39" s="257"/>
      <c r="BV39" s="257"/>
      <c r="BW39" s="334"/>
    </row>
    <row r="40" spans="1:75" ht="12.75">
      <c r="A40" s="471" t="s">
        <v>211</v>
      </c>
      <c r="B40" s="72" t="s">
        <v>69</v>
      </c>
      <c r="C40" s="73"/>
      <c r="D40" s="73"/>
      <c r="E40" s="73"/>
      <c r="F40" s="73"/>
      <c r="G40" s="73"/>
      <c r="H40" s="59">
        <f t="shared" si="0"/>
        <v>0</v>
      </c>
      <c r="I40" s="517">
        <f>SUM(H40:H44)</f>
        <v>11</v>
      </c>
      <c r="J40" s="232"/>
      <c r="K40" s="270"/>
      <c r="L40" s="333"/>
      <c r="M40" s="257"/>
      <c r="N40" s="257"/>
      <c r="O40" s="331"/>
      <c r="P40" s="270"/>
      <c r="Q40" s="317"/>
      <c r="R40" s="317"/>
      <c r="S40" s="317"/>
      <c r="T40" s="334"/>
      <c r="U40" s="270"/>
      <c r="V40" s="257"/>
      <c r="W40" s="257"/>
      <c r="X40" s="257"/>
      <c r="Y40" s="316"/>
      <c r="Z40" s="270"/>
      <c r="AA40" s="257"/>
      <c r="AB40" s="333"/>
      <c r="AC40" s="257"/>
      <c r="AD40" s="257"/>
      <c r="AE40" s="270"/>
      <c r="AF40" s="317"/>
      <c r="AG40" s="317"/>
      <c r="AH40" s="317"/>
      <c r="AI40" s="334"/>
      <c r="AJ40" s="270"/>
      <c r="AK40" s="317"/>
      <c r="AL40" s="282"/>
      <c r="AM40" s="257"/>
      <c r="AN40" s="314"/>
      <c r="AO40" s="270"/>
      <c r="AP40" s="257"/>
      <c r="AQ40" s="257"/>
      <c r="AR40" s="257"/>
      <c r="AS40" s="316"/>
      <c r="AT40" s="317"/>
      <c r="AU40" s="257"/>
      <c r="AV40" s="257"/>
      <c r="AW40" s="257"/>
      <c r="AX40" s="316"/>
      <c r="AY40" s="335"/>
      <c r="AZ40" s="257"/>
      <c r="BA40" s="257"/>
      <c r="BB40" s="257"/>
      <c r="BC40" s="334"/>
      <c r="BD40" s="335"/>
      <c r="BE40" s="257"/>
      <c r="BF40" s="257"/>
      <c r="BG40" s="257"/>
      <c r="BH40" s="334"/>
      <c r="BI40" s="335"/>
      <c r="BJ40" s="257"/>
      <c r="BK40" s="257"/>
      <c r="BL40" s="257"/>
      <c r="BM40" s="334"/>
      <c r="BN40" s="333"/>
      <c r="BO40" s="257"/>
      <c r="BP40" s="257"/>
      <c r="BQ40" s="257"/>
      <c r="BR40" s="333"/>
      <c r="BS40" s="335"/>
      <c r="BT40" s="257"/>
      <c r="BU40" s="257"/>
      <c r="BV40" s="257"/>
      <c r="BW40" s="334"/>
    </row>
    <row r="41" spans="1:75" ht="12.75">
      <c r="A41" s="446"/>
      <c r="B41" s="29" t="s">
        <v>70</v>
      </c>
      <c r="C41" s="32"/>
      <c r="D41" s="32"/>
      <c r="E41" s="32"/>
      <c r="F41" s="32">
        <v>1</v>
      </c>
      <c r="G41" s="157"/>
      <c r="H41" s="27">
        <f t="shared" si="0"/>
        <v>1</v>
      </c>
      <c r="I41" s="484"/>
      <c r="J41" s="232"/>
      <c r="K41" s="270"/>
      <c r="L41" s="333"/>
      <c r="M41" s="360"/>
      <c r="N41" s="257">
        <v>1</v>
      </c>
      <c r="O41" s="331"/>
      <c r="P41" s="270"/>
      <c r="Q41" s="317"/>
      <c r="R41" s="317"/>
      <c r="S41" s="317"/>
      <c r="T41" s="334"/>
      <c r="U41" s="270"/>
      <c r="V41" s="257"/>
      <c r="W41" s="257"/>
      <c r="X41" s="257"/>
      <c r="Y41" s="316"/>
      <c r="Z41" s="270"/>
      <c r="AA41" s="257"/>
      <c r="AB41" s="333"/>
      <c r="AC41" s="257"/>
      <c r="AD41" s="257"/>
      <c r="AE41" s="270"/>
      <c r="AF41" s="317"/>
      <c r="AG41" s="317"/>
      <c r="AH41" s="317"/>
      <c r="AI41" s="334"/>
      <c r="AJ41" s="270"/>
      <c r="AK41" s="317"/>
      <c r="AL41" s="282"/>
      <c r="AM41" s="257"/>
      <c r="AN41" s="314"/>
      <c r="AO41" s="270"/>
      <c r="AP41" s="257"/>
      <c r="AQ41" s="257"/>
      <c r="AR41" s="257"/>
      <c r="AS41" s="316"/>
      <c r="AT41" s="317"/>
      <c r="AU41" s="257"/>
      <c r="AV41" s="257"/>
      <c r="AW41" s="257"/>
      <c r="AX41" s="316"/>
      <c r="AY41" s="335"/>
      <c r="AZ41" s="257"/>
      <c r="BA41" s="257"/>
      <c r="BB41" s="257"/>
      <c r="BC41" s="334"/>
      <c r="BD41" s="335"/>
      <c r="BE41" s="257"/>
      <c r="BF41" s="257"/>
      <c r="BG41" s="257"/>
      <c r="BH41" s="334"/>
      <c r="BI41" s="335"/>
      <c r="BJ41" s="257"/>
      <c r="BK41" s="257"/>
      <c r="BL41" s="257"/>
      <c r="BM41" s="334"/>
      <c r="BN41" s="333"/>
      <c r="BO41" s="257"/>
      <c r="BP41" s="257"/>
      <c r="BQ41" s="257"/>
      <c r="BR41" s="333"/>
      <c r="BS41" s="335"/>
      <c r="BT41" s="257"/>
      <c r="BU41" s="257"/>
      <c r="BV41" s="257"/>
      <c r="BW41" s="334"/>
    </row>
    <row r="42" spans="1:75" ht="12.75">
      <c r="A42" s="447"/>
      <c r="B42" s="516" t="s">
        <v>290</v>
      </c>
      <c r="C42" s="234"/>
      <c r="D42" s="234"/>
      <c r="E42" s="234"/>
      <c r="F42" s="234"/>
      <c r="G42" s="214">
        <v>5</v>
      </c>
      <c r="H42" s="142">
        <f t="shared" si="0"/>
        <v>5</v>
      </c>
      <c r="I42" s="485"/>
      <c r="J42" s="232"/>
      <c r="K42" s="270"/>
      <c r="L42" s="333"/>
      <c r="M42" s="257"/>
      <c r="N42" s="257"/>
      <c r="O42" s="331"/>
      <c r="P42" s="270"/>
      <c r="Q42" s="317"/>
      <c r="R42" s="317"/>
      <c r="S42" s="317"/>
      <c r="T42" s="334"/>
      <c r="U42" s="270"/>
      <c r="V42" s="257"/>
      <c r="W42" s="257"/>
      <c r="X42" s="257"/>
      <c r="Y42" s="316"/>
      <c r="Z42" s="270"/>
      <c r="AA42" s="330"/>
      <c r="AB42" s="329"/>
      <c r="AC42" s="330"/>
      <c r="AD42" s="257"/>
      <c r="AE42" s="270"/>
      <c r="AF42" s="317"/>
      <c r="AG42" s="317"/>
      <c r="AH42" s="317"/>
      <c r="AI42" s="334"/>
      <c r="AJ42" s="270"/>
      <c r="AK42" s="317"/>
      <c r="AL42" s="282"/>
      <c r="AM42" s="257"/>
      <c r="AN42" s="336">
        <v>5</v>
      </c>
      <c r="AO42" s="270"/>
      <c r="AP42" s="257"/>
      <c r="AQ42" s="257"/>
      <c r="AR42" s="257"/>
      <c r="AS42" s="316"/>
      <c r="AT42" s="317"/>
      <c r="AU42" s="257"/>
      <c r="AV42" s="257"/>
      <c r="AW42" s="257"/>
      <c r="AX42" s="316"/>
      <c r="AY42" s="335"/>
      <c r="AZ42" s="257"/>
      <c r="BA42" s="257"/>
      <c r="BB42" s="257"/>
      <c r="BC42" s="334"/>
      <c r="BD42" s="335"/>
      <c r="BE42" s="257"/>
      <c r="BF42" s="257"/>
      <c r="BG42" s="257"/>
      <c r="BH42" s="334"/>
      <c r="BI42" s="335"/>
      <c r="BJ42" s="257"/>
      <c r="BK42" s="257"/>
      <c r="BL42" s="257"/>
      <c r="BM42" s="334"/>
      <c r="BN42" s="333"/>
      <c r="BO42" s="257"/>
      <c r="BP42" s="257"/>
      <c r="BQ42" s="257"/>
      <c r="BR42" s="333"/>
      <c r="BS42" s="335"/>
      <c r="BT42" s="257"/>
      <c r="BU42" s="257"/>
      <c r="BV42" s="257"/>
      <c r="BW42" s="334"/>
    </row>
    <row r="43" spans="1:75" ht="12.75" customHeight="1">
      <c r="A43" s="447"/>
      <c r="B43" s="506"/>
      <c r="C43" s="32"/>
      <c r="D43" s="32"/>
      <c r="E43" s="32">
        <v>1</v>
      </c>
      <c r="F43" s="32"/>
      <c r="G43" s="32">
        <v>3</v>
      </c>
      <c r="H43" s="142">
        <f t="shared" si="0"/>
        <v>4</v>
      </c>
      <c r="I43" s="485"/>
      <c r="J43" s="232"/>
      <c r="K43" s="270"/>
      <c r="L43" s="333"/>
      <c r="M43" s="257"/>
      <c r="N43" s="257"/>
      <c r="O43" s="331"/>
      <c r="P43" s="270"/>
      <c r="Q43" s="317"/>
      <c r="R43" s="317"/>
      <c r="S43" s="317"/>
      <c r="T43" s="334"/>
      <c r="U43" s="270"/>
      <c r="V43" s="257"/>
      <c r="W43" s="257"/>
      <c r="X43" s="257"/>
      <c r="Y43" s="316"/>
      <c r="Z43" s="270"/>
      <c r="AA43" s="257"/>
      <c r="AB43" s="333">
        <v>1</v>
      </c>
      <c r="AC43" s="257"/>
      <c r="AD43" s="257"/>
      <c r="AE43" s="270"/>
      <c r="AF43" s="317"/>
      <c r="AG43" s="317"/>
      <c r="AH43" s="317"/>
      <c r="AI43" s="334"/>
      <c r="AJ43" s="270"/>
      <c r="AK43" s="317"/>
      <c r="AL43" s="282"/>
      <c r="AM43" s="257"/>
      <c r="AN43" s="316">
        <v>3</v>
      </c>
      <c r="AO43" s="270"/>
      <c r="AP43" s="257"/>
      <c r="AQ43" s="257"/>
      <c r="AR43" s="257"/>
      <c r="AS43" s="316"/>
      <c r="AT43" s="317"/>
      <c r="AU43" s="257"/>
      <c r="AV43" s="257"/>
      <c r="AW43" s="257"/>
      <c r="AX43" s="316"/>
      <c r="AY43" s="335"/>
      <c r="AZ43" s="257"/>
      <c r="BA43" s="257"/>
      <c r="BB43" s="257"/>
      <c r="BC43" s="334"/>
      <c r="BD43" s="335"/>
      <c r="BE43" s="257"/>
      <c r="BF43" s="257"/>
      <c r="BG43" s="257"/>
      <c r="BH43" s="334"/>
      <c r="BI43" s="335"/>
      <c r="BJ43" s="257"/>
      <c r="BK43" s="257"/>
      <c r="BL43" s="257"/>
      <c r="BM43" s="334"/>
      <c r="BN43" s="333"/>
      <c r="BO43" s="257"/>
      <c r="BP43" s="257"/>
      <c r="BQ43" s="257"/>
      <c r="BR43" s="333"/>
      <c r="BS43" s="335"/>
      <c r="BT43" s="257"/>
      <c r="BU43" s="257"/>
      <c r="BV43" s="257"/>
      <c r="BW43" s="334"/>
    </row>
    <row r="44" spans="1:75" ht="13.5" thickBot="1">
      <c r="A44" s="421"/>
      <c r="B44" s="256" t="s">
        <v>71</v>
      </c>
      <c r="C44" s="96"/>
      <c r="D44" s="96">
        <v>1</v>
      </c>
      <c r="E44" s="255"/>
      <c r="F44" s="96"/>
      <c r="G44" s="255"/>
      <c r="H44" s="96">
        <f t="shared" si="0"/>
        <v>1</v>
      </c>
      <c r="I44" s="475"/>
      <c r="J44" s="232"/>
      <c r="K44" s="270"/>
      <c r="L44" s="333">
        <v>1</v>
      </c>
      <c r="M44" s="257"/>
      <c r="N44" s="257"/>
      <c r="O44" s="331"/>
      <c r="P44" s="270"/>
      <c r="Q44" s="317"/>
      <c r="R44" s="317"/>
      <c r="S44" s="317"/>
      <c r="T44" s="334"/>
      <c r="U44" s="270"/>
      <c r="V44" s="271"/>
      <c r="W44" s="257"/>
      <c r="X44" s="257"/>
      <c r="Y44" s="316"/>
      <c r="Z44" s="270"/>
      <c r="AA44" s="257"/>
      <c r="AB44" s="333"/>
      <c r="AC44" s="257"/>
      <c r="AD44" s="257"/>
      <c r="AE44" s="270"/>
      <c r="AF44" s="317"/>
      <c r="AG44" s="317"/>
      <c r="AH44" s="317"/>
      <c r="AI44" s="334"/>
      <c r="AJ44" s="270"/>
      <c r="AK44" s="317"/>
      <c r="AL44" s="282"/>
      <c r="AM44" s="257"/>
      <c r="AN44" s="314"/>
      <c r="AO44" s="270"/>
      <c r="AP44" s="257"/>
      <c r="AQ44" s="257"/>
      <c r="AR44" s="257"/>
      <c r="AS44" s="316"/>
      <c r="AT44" s="317"/>
      <c r="AU44" s="257"/>
      <c r="AV44" s="257"/>
      <c r="AW44" s="257"/>
      <c r="AX44" s="316"/>
      <c r="AY44" s="335"/>
      <c r="AZ44" s="257"/>
      <c r="BA44" s="257"/>
      <c r="BB44" s="257"/>
      <c r="BC44" s="334"/>
      <c r="BD44" s="335"/>
      <c r="BE44" s="257"/>
      <c r="BF44" s="257"/>
      <c r="BG44" s="257"/>
      <c r="BH44" s="334"/>
      <c r="BI44" s="335"/>
      <c r="BJ44" s="257"/>
      <c r="BK44" s="257"/>
      <c r="BL44" s="257"/>
      <c r="BM44" s="334"/>
      <c r="BN44" s="333"/>
      <c r="BO44" s="257"/>
      <c r="BP44" s="257"/>
      <c r="BQ44" s="257"/>
      <c r="BR44" s="333"/>
      <c r="BS44" s="335"/>
      <c r="BT44" s="257"/>
      <c r="BU44" s="257"/>
      <c r="BV44" s="257"/>
      <c r="BW44" s="334"/>
    </row>
    <row r="45" spans="1:75" ht="12.75" customHeight="1">
      <c r="A45" s="430" t="s">
        <v>173</v>
      </c>
      <c r="B45" s="63" t="s">
        <v>72</v>
      </c>
      <c r="C45" s="61"/>
      <c r="D45" s="61"/>
      <c r="E45" s="131">
        <v>1</v>
      </c>
      <c r="F45" s="229"/>
      <c r="G45" s="229"/>
      <c r="H45" s="86">
        <f t="shared" si="0"/>
        <v>1</v>
      </c>
      <c r="I45" s="433">
        <f>SUM(H45:H48)</f>
        <v>3</v>
      </c>
      <c r="J45" s="281"/>
      <c r="K45" s="355"/>
      <c r="L45" s="376"/>
      <c r="M45" s="348">
        <v>1</v>
      </c>
      <c r="N45" s="330"/>
      <c r="O45" s="377"/>
      <c r="P45" s="328"/>
      <c r="Q45" s="337"/>
      <c r="R45" s="337"/>
      <c r="S45" s="337"/>
      <c r="T45" s="378"/>
      <c r="U45" s="270"/>
      <c r="V45" s="257"/>
      <c r="W45" s="257"/>
      <c r="X45" s="257"/>
      <c r="Y45" s="316"/>
      <c r="Z45" s="270"/>
      <c r="AA45" s="257"/>
      <c r="AB45" s="333"/>
      <c r="AC45" s="257"/>
      <c r="AD45" s="257"/>
      <c r="AE45" s="328"/>
      <c r="AF45" s="337"/>
      <c r="AG45" s="337"/>
      <c r="AH45" s="337"/>
      <c r="AI45" s="378"/>
      <c r="AJ45" s="270"/>
      <c r="AK45" s="317"/>
      <c r="AL45" s="282"/>
      <c r="AM45" s="257"/>
      <c r="AN45" s="314"/>
      <c r="AO45" s="270"/>
      <c r="AP45" s="257"/>
      <c r="AQ45" s="257"/>
      <c r="AR45" s="257"/>
      <c r="AS45" s="316"/>
      <c r="AT45" s="317"/>
      <c r="AU45" s="257"/>
      <c r="AV45" s="257"/>
      <c r="AW45" s="257"/>
      <c r="AX45" s="316"/>
      <c r="AY45" s="335"/>
      <c r="AZ45" s="257"/>
      <c r="BA45" s="257"/>
      <c r="BB45" s="257"/>
      <c r="BC45" s="334"/>
      <c r="BD45" s="335"/>
      <c r="BE45" s="257"/>
      <c r="BF45" s="257"/>
      <c r="BG45" s="257"/>
      <c r="BH45" s="334"/>
      <c r="BI45" s="335"/>
      <c r="BJ45" s="257"/>
      <c r="BK45" s="257"/>
      <c r="BL45" s="257"/>
      <c r="BM45" s="334"/>
      <c r="BN45" s="333"/>
      <c r="BO45" s="257"/>
      <c r="BP45" s="257"/>
      <c r="BQ45" s="257"/>
      <c r="BR45" s="333"/>
      <c r="BS45" s="335"/>
      <c r="BT45" s="257"/>
      <c r="BU45" s="257"/>
      <c r="BV45" s="257"/>
      <c r="BW45" s="334"/>
    </row>
    <row r="46" spans="1:75" ht="12.75">
      <c r="A46" s="431"/>
      <c r="B46" s="72" t="s">
        <v>243</v>
      </c>
      <c r="C46" s="32"/>
      <c r="D46" s="32">
        <v>1</v>
      </c>
      <c r="E46" s="32"/>
      <c r="F46" s="32"/>
      <c r="G46" s="32"/>
      <c r="H46" s="27">
        <f>SUM(C46:G46)</f>
        <v>1</v>
      </c>
      <c r="I46" s="434"/>
      <c r="J46" s="232"/>
      <c r="K46" s="270"/>
      <c r="L46" s="333">
        <v>1</v>
      </c>
      <c r="M46" s="257"/>
      <c r="N46" s="257"/>
      <c r="O46" s="331"/>
      <c r="P46" s="270"/>
      <c r="Q46" s="317"/>
      <c r="R46" s="317"/>
      <c r="S46" s="317"/>
      <c r="T46" s="334"/>
      <c r="U46" s="270"/>
      <c r="V46" s="257"/>
      <c r="W46" s="257"/>
      <c r="X46" s="257"/>
      <c r="Y46" s="316"/>
      <c r="Z46" s="270"/>
      <c r="AA46" s="352"/>
      <c r="AB46" s="353"/>
      <c r="AC46" s="257"/>
      <c r="AD46" s="271"/>
      <c r="AE46" s="270"/>
      <c r="AF46" s="317"/>
      <c r="AG46" s="317"/>
      <c r="AH46" s="317"/>
      <c r="AI46" s="334"/>
      <c r="AJ46" s="270"/>
      <c r="AK46" s="317"/>
      <c r="AL46" s="282"/>
      <c r="AM46" s="257"/>
      <c r="AN46" s="314"/>
      <c r="AO46" s="270"/>
      <c r="AP46" s="257"/>
      <c r="AQ46" s="257"/>
      <c r="AR46" s="257"/>
      <c r="AS46" s="316"/>
      <c r="AT46" s="317"/>
      <c r="AU46" s="257"/>
      <c r="AV46" s="257"/>
      <c r="AW46" s="257"/>
      <c r="AX46" s="316"/>
      <c r="AY46" s="335"/>
      <c r="AZ46" s="257"/>
      <c r="BA46" s="257"/>
      <c r="BB46" s="257"/>
      <c r="BC46" s="316"/>
      <c r="BD46" s="335"/>
      <c r="BE46" s="257"/>
      <c r="BF46" s="257"/>
      <c r="BG46" s="257"/>
      <c r="BH46" s="316"/>
      <c r="BI46" s="335"/>
      <c r="BJ46" s="257"/>
      <c r="BK46" s="257"/>
      <c r="BL46" s="257"/>
      <c r="BM46" s="316"/>
      <c r="BN46" s="333"/>
      <c r="BO46" s="257"/>
      <c r="BP46" s="257"/>
      <c r="BQ46" s="257"/>
      <c r="BR46" s="333"/>
      <c r="BS46" s="335"/>
      <c r="BT46" s="257"/>
      <c r="BU46" s="257"/>
      <c r="BV46" s="257"/>
      <c r="BW46" s="316"/>
    </row>
    <row r="47" spans="1:75" ht="12.75" customHeight="1">
      <c r="A47" s="431"/>
      <c r="B47" s="72" t="s">
        <v>244</v>
      </c>
      <c r="C47" s="32"/>
      <c r="D47" s="296">
        <v>1</v>
      </c>
      <c r="E47" s="157"/>
      <c r="F47" s="157"/>
      <c r="G47" s="157"/>
      <c r="H47" s="27">
        <f>SUM(C47:G47)</f>
        <v>1</v>
      </c>
      <c r="I47" s="434"/>
      <c r="J47" s="232"/>
      <c r="K47" s="347"/>
      <c r="L47" s="326">
        <v>1</v>
      </c>
      <c r="M47" s="257"/>
      <c r="N47" s="257"/>
      <c r="O47" s="331"/>
      <c r="P47" s="270"/>
      <c r="Q47" s="317"/>
      <c r="R47" s="317"/>
      <c r="S47" s="317"/>
      <c r="T47" s="334"/>
      <c r="U47" s="270"/>
      <c r="V47" s="257"/>
      <c r="W47" s="257"/>
      <c r="X47" s="257"/>
      <c r="Y47" s="316"/>
      <c r="Z47" s="270"/>
      <c r="AA47" s="330"/>
      <c r="AB47" s="329"/>
      <c r="AC47" s="330"/>
      <c r="AD47" s="257"/>
      <c r="AE47" s="270"/>
      <c r="AF47" s="317"/>
      <c r="AG47" s="317"/>
      <c r="AH47" s="317"/>
      <c r="AI47" s="334"/>
      <c r="AJ47" s="270"/>
      <c r="AK47" s="317"/>
      <c r="AL47" s="282"/>
      <c r="AM47" s="257"/>
      <c r="AN47" s="316"/>
      <c r="AO47" s="270"/>
      <c r="AP47" s="257"/>
      <c r="AQ47" s="257"/>
      <c r="AR47" s="257"/>
      <c r="AS47" s="316"/>
      <c r="AT47" s="317"/>
      <c r="AU47" s="257"/>
      <c r="AV47" s="257"/>
      <c r="AW47" s="257"/>
      <c r="AX47" s="316"/>
      <c r="AY47" s="335"/>
      <c r="AZ47" s="257"/>
      <c r="BA47" s="257"/>
      <c r="BB47" s="257"/>
      <c r="BC47" s="334"/>
      <c r="BD47" s="335"/>
      <c r="BE47" s="257"/>
      <c r="BF47" s="257"/>
      <c r="BG47" s="257"/>
      <c r="BH47" s="334"/>
      <c r="BI47" s="335"/>
      <c r="BJ47" s="257"/>
      <c r="BK47" s="257"/>
      <c r="BL47" s="257"/>
      <c r="BM47" s="334"/>
      <c r="BN47" s="333"/>
      <c r="BO47" s="257"/>
      <c r="BP47" s="257"/>
      <c r="BQ47" s="257"/>
      <c r="BR47" s="333"/>
      <c r="BS47" s="335"/>
      <c r="BT47" s="257"/>
      <c r="BU47" s="257"/>
      <c r="BV47" s="257"/>
      <c r="BW47" s="334"/>
    </row>
    <row r="48" spans="1:75" ht="13.5" thickBot="1">
      <c r="A48" s="431"/>
      <c r="B48" s="153" t="s">
        <v>245</v>
      </c>
      <c r="C48" s="211"/>
      <c r="D48" s="211"/>
      <c r="E48" s="211"/>
      <c r="F48" s="211"/>
      <c r="G48" s="211"/>
      <c r="H48" s="103">
        <f t="shared" si="0"/>
        <v>0</v>
      </c>
      <c r="I48" s="434"/>
      <c r="J48" s="232"/>
      <c r="K48" s="299"/>
      <c r="L48" s="344"/>
      <c r="M48" s="300"/>
      <c r="N48" s="300"/>
      <c r="O48" s="341"/>
      <c r="P48" s="299"/>
      <c r="Q48" s="319"/>
      <c r="R48" s="319"/>
      <c r="S48" s="319"/>
      <c r="T48" s="342"/>
      <c r="U48" s="299"/>
      <c r="V48" s="300"/>
      <c r="W48" s="300"/>
      <c r="X48" s="300"/>
      <c r="Y48" s="343"/>
      <c r="Z48" s="299"/>
      <c r="AA48" s="340"/>
      <c r="AB48" s="339"/>
      <c r="AC48" s="340"/>
      <c r="AD48" s="300"/>
      <c r="AE48" s="299"/>
      <c r="AF48" s="319"/>
      <c r="AG48" s="319"/>
      <c r="AH48" s="319"/>
      <c r="AI48" s="342"/>
      <c r="AJ48" s="299"/>
      <c r="AK48" s="319"/>
      <c r="AL48" s="345"/>
      <c r="AM48" s="300"/>
      <c r="AN48" s="315"/>
      <c r="AO48" s="299"/>
      <c r="AP48" s="300"/>
      <c r="AQ48" s="300"/>
      <c r="AR48" s="300"/>
      <c r="AS48" s="343"/>
      <c r="AT48" s="319"/>
      <c r="AU48" s="300"/>
      <c r="AV48" s="300"/>
      <c r="AW48" s="300"/>
      <c r="AX48" s="343"/>
      <c r="AY48" s="346"/>
      <c r="AZ48" s="300"/>
      <c r="BA48" s="300"/>
      <c r="BB48" s="300"/>
      <c r="BC48" s="342"/>
      <c r="BD48" s="346"/>
      <c r="BE48" s="300"/>
      <c r="BF48" s="300"/>
      <c r="BG48" s="300"/>
      <c r="BH48" s="342"/>
      <c r="BI48" s="346"/>
      <c r="BJ48" s="300"/>
      <c r="BK48" s="300"/>
      <c r="BL48" s="300"/>
      <c r="BM48" s="342"/>
      <c r="BN48" s="344"/>
      <c r="BO48" s="300"/>
      <c r="BP48" s="300"/>
      <c r="BQ48" s="300"/>
      <c r="BR48" s="344"/>
      <c r="BS48" s="346"/>
      <c r="BT48" s="300"/>
      <c r="BU48" s="300"/>
      <c r="BV48" s="300"/>
      <c r="BW48" s="342"/>
    </row>
    <row r="49" spans="1:75" ht="12.75">
      <c r="A49" s="420" t="s">
        <v>11</v>
      </c>
      <c r="B49" s="74" t="s">
        <v>149</v>
      </c>
      <c r="C49" s="156"/>
      <c r="D49" s="156"/>
      <c r="E49" s="266">
        <v>1</v>
      </c>
      <c r="F49" s="85"/>
      <c r="G49" s="156"/>
      <c r="H49" s="65">
        <f t="shared" si="0"/>
        <v>1</v>
      </c>
      <c r="I49" s="474">
        <f>SUM(H49:H52)</f>
        <v>4</v>
      </c>
      <c r="J49" s="281"/>
      <c r="K49" s="379"/>
      <c r="L49" s="380"/>
      <c r="M49" s="340">
        <v>1</v>
      </c>
      <c r="N49" s="300"/>
      <c r="O49" s="341"/>
      <c r="P49" s="299"/>
      <c r="Q49" s="319"/>
      <c r="R49" s="319"/>
      <c r="S49" s="319"/>
      <c r="T49" s="342"/>
      <c r="U49" s="299"/>
      <c r="V49" s="300"/>
      <c r="W49" s="300"/>
      <c r="X49" s="300"/>
      <c r="Y49" s="343"/>
      <c r="Z49" s="299"/>
      <c r="AA49" s="300"/>
      <c r="AB49" s="344"/>
      <c r="AC49" s="300"/>
      <c r="AD49" s="300"/>
      <c r="AE49" s="299"/>
      <c r="AF49" s="319"/>
      <c r="AG49" s="319"/>
      <c r="AH49" s="319"/>
      <c r="AI49" s="342"/>
      <c r="AJ49" s="299"/>
      <c r="AK49" s="319"/>
      <c r="AL49" s="345"/>
      <c r="AM49" s="300"/>
      <c r="AN49" s="315"/>
      <c r="AO49" s="299"/>
      <c r="AP49" s="300"/>
      <c r="AQ49" s="300"/>
      <c r="AR49" s="300"/>
      <c r="AS49" s="343"/>
      <c r="AT49" s="319"/>
      <c r="AU49" s="300"/>
      <c r="AV49" s="300"/>
      <c r="AW49" s="300"/>
      <c r="AX49" s="343"/>
      <c r="AY49" s="346"/>
      <c r="AZ49" s="300"/>
      <c r="BA49" s="300"/>
      <c r="BB49" s="300"/>
      <c r="BC49" s="342"/>
      <c r="BD49" s="346"/>
      <c r="BE49" s="300"/>
      <c r="BF49" s="300"/>
      <c r="BG49" s="300"/>
      <c r="BH49" s="342"/>
      <c r="BI49" s="346"/>
      <c r="BJ49" s="300"/>
      <c r="BK49" s="300"/>
      <c r="BL49" s="300"/>
      <c r="BM49" s="342"/>
      <c r="BN49" s="344"/>
      <c r="BO49" s="300"/>
      <c r="BP49" s="300"/>
      <c r="BQ49" s="300"/>
      <c r="BR49" s="344"/>
      <c r="BS49" s="346"/>
      <c r="BT49" s="300"/>
      <c r="BU49" s="300"/>
      <c r="BV49" s="300"/>
      <c r="BW49" s="342"/>
    </row>
    <row r="50" spans="1:75" ht="12.75">
      <c r="A50" s="431"/>
      <c r="B50" s="153" t="s">
        <v>170</v>
      </c>
      <c r="C50" s="58"/>
      <c r="D50" s="58"/>
      <c r="E50" s="58"/>
      <c r="F50" s="58"/>
      <c r="G50" s="58"/>
      <c r="H50" s="103">
        <f aca="true" t="shared" si="1" ref="H50:H55">SUM(C50:G50)</f>
        <v>0</v>
      </c>
      <c r="I50" s="434"/>
      <c r="J50" s="281"/>
      <c r="K50" s="381"/>
      <c r="L50" s="382"/>
      <c r="M50" s="300"/>
      <c r="N50" s="300"/>
      <c r="O50" s="341"/>
      <c r="P50" s="299"/>
      <c r="Q50" s="319"/>
      <c r="R50" s="319"/>
      <c r="S50" s="319"/>
      <c r="T50" s="342"/>
      <c r="U50" s="299"/>
      <c r="V50" s="300"/>
      <c r="W50" s="300"/>
      <c r="X50" s="300"/>
      <c r="Y50" s="343"/>
      <c r="Z50" s="299"/>
      <c r="AA50" s="300"/>
      <c r="AB50" s="344"/>
      <c r="AC50" s="300"/>
      <c r="AD50" s="300"/>
      <c r="AE50" s="299"/>
      <c r="AF50" s="319"/>
      <c r="AG50" s="319"/>
      <c r="AH50" s="319"/>
      <c r="AI50" s="342"/>
      <c r="AJ50" s="299"/>
      <c r="AK50" s="319"/>
      <c r="AL50" s="345"/>
      <c r="AM50" s="300"/>
      <c r="AN50" s="315"/>
      <c r="AO50" s="299"/>
      <c r="AP50" s="300"/>
      <c r="AQ50" s="300"/>
      <c r="AR50" s="300"/>
      <c r="AS50" s="343"/>
      <c r="AT50" s="319"/>
      <c r="AU50" s="300"/>
      <c r="AV50" s="300"/>
      <c r="AW50" s="300"/>
      <c r="AX50" s="343"/>
      <c r="AY50" s="346"/>
      <c r="AZ50" s="300"/>
      <c r="BA50" s="300"/>
      <c r="BB50" s="300"/>
      <c r="BC50" s="342"/>
      <c r="BD50" s="346"/>
      <c r="BE50" s="300"/>
      <c r="BF50" s="300"/>
      <c r="BG50" s="300"/>
      <c r="BH50" s="342"/>
      <c r="BI50" s="346"/>
      <c r="BJ50" s="300"/>
      <c r="BK50" s="300"/>
      <c r="BL50" s="300"/>
      <c r="BM50" s="342"/>
      <c r="BN50" s="344"/>
      <c r="BO50" s="300"/>
      <c r="BP50" s="300"/>
      <c r="BQ50" s="300"/>
      <c r="BR50" s="344"/>
      <c r="BS50" s="346"/>
      <c r="BT50" s="300"/>
      <c r="BU50" s="300"/>
      <c r="BV50" s="300"/>
      <c r="BW50" s="342"/>
    </row>
    <row r="51" spans="1:75" ht="25.5">
      <c r="A51" s="431"/>
      <c r="B51" s="208" t="s">
        <v>273</v>
      </c>
      <c r="C51" s="136"/>
      <c r="D51" s="136"/>
      <c r="E51" s="136"/>
      <c r="F51" s="136"/>
      <c r="G51" s="136"/>
      <c r="H51" s="136">
        <f t="shared" si="1"/>
        <v>0</v>
      </c>
      <c r="I51" s="434"/>
      <c r="J51" s="281"/>
      <c r="K51" s="381"/>
      <c r="L51" s="382"/>
      <c r="M51" s="300"/>
      <c r="N51" s="300"/>
      <c r="O51" s="341"/>
      <c r="P51" s="299"/>
      <c r="Q51" s="319"/>
      <c r="R51" s="319"/>
      <c r="S51" s="319"/>
      <c r="T51" s="342"/>
      <c r="U51" s="299"/>
      <c r="V51" s="300"/>
      <c r="W51" s="300"/>
      <c r="X51" s="300"/>
      <c r="Y51" s="343"/>
      <c r="Z51" s="299"/>
      <c r="AA51" s="300"/>
      <c r="AB51" s="344"/>
      <c r="AC51" s="300"/>
      <c r="AD51" s="300"/>
      <c r="AE51" s="299"/>
      <c r="AF51" s="319"/>
      <c r="AG51" s="319"/>
      <c r="AH51" s="319"/>
      <c r="AI51" s="342"/>
      <c r="AJ51" s="299"/>
      <c r="AK51" s="319"/>
      <c r="AL51" s="345"/>
      <c r="AM51" s="300"/>
      <c r="AN51" s="315"/>
      <c r="AO51" s="299"/>
      <c r="AP51" s="300"/>
      <c r="AQ51" s="300"/>
      <c r="AR51" s="300"/>
      <c r="AS51" s="343"/>
      <c r="AT51" s="319"/>
      <c r="AU51" s="300"/>
      <c r="AV51" s="300"/>
      <c r="AW51" s="300"/>
      <c r="AX51" s="343"/>
      <c r="AY51" s="346"/>
      <c r="AZ51" s="300"/>
      <c r="BA51" s="300"/>
      <c r="BB51" s="300"/>
      <c r="BC51" s="342"/>
      <c r="BD51" s="346"/>
      <c r="BE51" s="300"/>
      <c r="BF51" s="300"/>
      <c r="BG51" s="300"/>
      <c r="BH51" s="342"/>
      <c r="BI51" s="346"/>
      <c r="BJ51" s="300"/>
      <c r="BK51" s="300"/>
      <c r="BL51" s="300"/>
      <c r="BM51" s="342"/>
      <c r="BN51" s="344"/>
      <c r="BO51" s="300"/>
      <c r="BP51" s="300"/>
      <c r="BQ51" s="300"/>
      <c r="BR51" s="344"/>
      <c r="BS51" s="346"/>
      <c r="BT51" s="300"/>
      <c r="BU51" s="300"/>
      <c r="BV51" s="300"/>
      <c r="BW51" s="342"/>
    </row>
    <row r="52" spans="1:75" ht="26.25" thickBot="1">
      <c r="A52" s="421"/>
      <c r="B52" s="201" t="s">
        <v>125</v>
      </c>
      <c r="C52" s="68"/>
      <c r="D52" s="68">
        <v>1</v>
      </c>
      <c r="E52" s="68">
        <v>2</v>
      </c>
      <c r="F52" s="68"/>
      <c r="G52" s="285"/>
      <c r="H52" s="138">
        <f t="shared" si="1"/>
        <v>3</v>
      </c>
      <c r="I52" s="475"/>
      <c r="J52" s="281"/>
      <c r="K52" s="355"/>
      <c r="L52" s="376"/>
      <c r="M52" s="257">
        <v>2</v>
      </c>
      <c r="N52" s="257"/>
      <c r="O52" s="331"/>
      <c r="P52" s="270"/>
      <c r="Q52" s="317">
        <v>1</v>
      </c>
      <c r="R52" s="317"/>
      <c r="S52" s="317"/>
      <c r="T52" s="334"/>
      <c r="U52" s="270"/>
      <c r="V52" s="257"/>
      <c r="W52" s="257"/>
      <c r="X52" s="257"/>
      <c r="Y52" s="316"/>
      <c r="Z52" s="270"/>
      <c r="AA52" s="257"/>
      <c r="AB52" s="333"/>
      <c r="AC52" s="257"/>
      <c r="AD52" s="257"/>
      <c r="AE52" s="270"/>
      <c r="AF52" s="317"/>
      <c r="AG52" s="317"/>
      <c r="AH52" s="317"/>
      <c r="AI52" s="334"/>
      <c r="AJ52" s="270"/>
      <c r="AK52" s="317"/>
      <c r="AL52" s="282"/>
      <c r="AM52" s="257"/>
      <c r="AN52" s="314"/>
      <c r="AO52" s="270"/>
      <c r="AP52" s="257"/>
      <c r="AQ52" s="257"/>
      <c r="AR52" s="257"/>
      <c r="AS52" s="316"/>
      <c r="AT52" s="317"/>
      <c r="AU52" s="257"/>
      <c r="AV52" s="257"/>
      <c r="AW52" s="257"/>
      <c r="AX52" s="316"/>
      <c r="AY52" s="335"/>
      <c r="AZ52" s="257"/>
      <c r="BA52" s="257"/>
      <c r="BB52" s="257"/>
      <c r="BC52" s="334"/>
      <c r="BD52" s="335"/>
      <c r="BE52" s="257"/>
      <c r="BF52" s="257"/>
      <c r="BG52" s="257"/>
      <c r="BH52" s="334"/>
      <c r="BI52" s="335"/>
      <c r="BJ52" s="257"/>
      <c r="BK52" s="257"/>
      <c r="BL52" s="257"/>
      <c r="BM52" s="334"/>
      <c r="BN52" s="333"/>
      <c r="BO52" s="257"/>
      <c r="BP52" s="257"/>
      <c r="BQ52" s="257"/>
      <c r="BR52" s="333"/>
      <c r="BS52" s="335"/>
      <c r="BT52" s="257"/>
      <c r="BU52" s="257"/>
      <c r="BV52" s="257"/>
      <c r="BW52" s="334"/>
    </row>
    <row r="53" spans="1:75" ht="12.75">
      <c r="A53" s="471" t="s">
        <v>307</v>
      </c>
      <c r="B53" s="72" t="s">
        <v>73</v>
      </c>
      <c r="C53" s="102"/>
      <c r="D53" s="102"/>
      <c r="E53" s="102"/>
      <c r="F53" s="102"/>
      <c r="G53" s="102"/>
      <c r="H53" s="103">
        <f t="shared" si="1"/>
        <v>0</v>
      </c>
      <c r="I53" s="517">
        <f>SUM(H53:H55)</f>
        <v>2</v>
      </c>
      <c r="J53" s="281"/>
      <c r="K53" s="355"/>
      <c r="L53" s="376"/>
      <c r="M53" s="257"/>
      <c r="N53" s="257"/>
      <c r="O53" s="331"/>
      <c r="P53" s="270"/>
      <c r="Q53" s="317"/>
      <c r="R53" s="317"/>
      <c r="S53" s="317"/>
      <c r="T53" s="334"/>
      <c r="U53" s="270"/>
      <c r="V53" s="257"/>
      <c r="W53" s="257"/>
      <c r="X53" s="257"/>
      <c r="Y53" s="316"/>
      <c r="Z53" s="270"/>
      <c r="AA53" s="257"/>
      <c r="AB53" s="333"/>
      <c r="AC53" s="257"/>
      <c r="AD53" s="257"/>
      <c r="AE53" s="270"/>
      <c r="AF53" s="317"/>
      <c r="AG53" s="317"/>
      <c r="AH53" s="317"/>
      <c r="AI53" s="334"/>
      <c r="AJ53" s="270"/>
      <c r="AK53" s="317"/>
      <c r="AL53" s="282"/>
      <c r="AM53" s="257"/>
      <c r="AN53" s="314"/>
      <c r="AO53" s="270"/>
      <c r="AP53" s="257"/>
      <c r="AQ53" s="257"/>
      <c r="AR53" s="257"/>
      <c r="AS53" s="316"/>
      <c r="AT53" s="317"/>
      <c r="AU53" s="257"/>
      <c r="AV53" s="257"/>
      <c r="AW53" s="257"/>
      <c r="AX53" s="316"/>
      <c r="AY53" s="335"/>
      <c r="AZ53" s="257"/>
      <c r="BA53" s="257"/>
      <c r="BB53" s="257"/>
      <c r="BC53" s="334"/>
      <c r="BD53" s="335"/>
      <c r="BE53" s="257"/>
      <c r="BF53" s="257"/>
      <c r="BG53" s="257"/>
      <c r="BH53" s="334"/>
      <c r="BI53" s="335"/>
      <c r="BJ53" s="257"/>
      <c r="BK53" s="257"/>
      <c r="BL53" s="257"/>
      <c r="BM53" s="334"/>
      <c r="BN53" s="333"/>
      <c r="BO53" s="257"/>
      <c r="BP53" s="257"/>
      <c r="BQ53" s="257"/>
      <c r="BR53" s="333"/>
      <c r="BS53" s="335"/>
      <c r="BT53" s="257"/>
      <c r="BU53" s="257"/>
      <c r="BV53" s="257"/>
      <c r="BW53" s="334"/>
    </row>
    <row r="54" spans="1:75" ht="12.75">
      <c r="A54" s="431"/>
      <c r="B54" s="514" t="s">
        <v>108</v>
      </c>
      <c r="C54" s="32"/>
      <c r="D54" s="32"/>
      <c r="E54" s="32">
        <v>1</v>
      </c>
      <c r="F54" s="32"/>
      <c r="G54" s="32"/>
      <c r="H54" s="27">
        <f t="shared" si="1"/>
        <v>1</v>
      </c>
      <c r="I54" s="434"/>
      <c r="J54" s="281"/>
      <c r="K54" s="383"/>
      <c r="L54" s="384"/>
      <c r="M54" s="257">
        <v>1</v>
      </c>
      <c r="N54" s="257"/>
      <c r="O54" s="375"/>
      <c r="P54" s="357"/>
      <c r="Q54" s="385"/>
      <c r="R54" s="385"/>
      <c r="S54" s="385"/>
      <c r="T54" s="386"/>
      <c r="U54" s="357"/>
      <c r="V54" s="354"/>
      <c r="W54" s="354"/>
      <c r="X54" s="354"/>
      <c r="Y54" s="387"/>
      <c r="Z54" s="357"/>
      <c r="AA54" s="257"/>
      <c r="AB54" s="333"/>
      <c r="AC54" s="257"/>
      <c r="AD54" s="257"/>
      <c r="AE54" s="357"/>
      <c r="AF54" s="385"/>
      <c r="AG54" s="385"/>
      <c r="AH54" s="385"/>
      <c r="AI54" s="386"/>
      <c r="AJ54" s="270"/>
      <c r="AK54" s="317"/>
      <c r="AL54" s="282"/>
      <c r="AM54" s="257"/>
      <c r="AN54" s="316"/>
      <c r="AO54" s="270"/>
      <c r="AP54" s="257"/>
      <c r="AQ54" s="257"/>
      <c r="AR54" s="257"/>
      <c r="AS54" s="316"/>
      <c r="AT54" s="317"/>
      <c r="AU54" s="257"/>
      <c r="AV54" s="257"/>
      <c r="AW54" s="257"/>
      <c r="AX54" s="316"/>
      <c r="AY54" s="335"/>
      <c r="AZ54" s="257"/>
      <c r="BA54" s="257"/>
      <c r="BB54" s="257"/>
      <c r="BC54" s="334"/>
      <c r="BD54" s="335"/>
      <c r="BE54" s="257"/>
      <c r="BF54" s="257"/>
      <c r="BG54" s="257"/>
      <c r="BH54" s="334"/>
      <c r="BI54" s="335"/>
      <c r="BJ54" s="257"/>
      <c r="BK54" s="257"/>
      <c r="BL54" s="257"/>
      <c r="BM54" s="334"/>
      <c r="BN54" s="358"/>
      <c r="BO54" s="257"/>
      <c r="BP54" s="257"/>
      <c r="BQ54" s="257"/>
      <c r="BR54" s="358"/>
      <c r="BS54" s="335"/>
      <c r="BT54" s="257"/>
      <c r="BU54" s="257"/>
      <c r="BV54" s="257"/>
      <c r="BW54" s="334"/>
    </row>
    <row r="55" spans="1:75" ht="13.5" thickBot="1">
      <c r="A55" s="421"/>
      <c r="B55" s="515"/>
      <c r="C55" s="233"/>
      <c r="D55" s="233"/>
      <c r="E55" s="177">
        <v>1</v>
      </c>
      <c r="F55" s="233"/>
      <c r="G55" s="233"/>
      <c r="H55" s="138">
        <f t="shared" si="1"/>
        <v>1</v>
      </c>
      <c r="I55" s="475"/>
      <c r="J55" s="281"/>
      <c r="K55" s="388"/>
      <c r="L55" s="358"/>
      <c r="M55" s="354"/>
      <c r="N55" s="354"/>
      <c r="O55" s="375"/>
      <c r="P55" s="388"/>
      <c r="Q55" s="389"/>
      <c r="R55" s="389"/>
      <c r="S55" s="389"/>
      <c r="T55" s="390"/>
      <c r="U55" s="357"/>
      <c r="V55" s="354"/>
      <c r="W55" s="354"/>
      <c r="X55" s="354"/>
      <c r="Y55" s="387"/>
      <c r="Z55" s="388"/>
      <c r="AA55" s="391"/>
      <c r="AB55" s="333"/>
      <c r="AC55" s="257"/>
      <c r="AD55" s="257"/>
      <c r="AE55" s="388"/>
      <c r="AF55" s="389"/>
      <c r="AG55" s="389"/>
      <c r="AH55" s="389"/>
      <c r="AI55" s="390"/>
      <c r="AJ55" s="392"/>
      <c r="AK55" s="393"/>
      <c r="AL55" s="394">
        <v>1</v>
      </c>
      <c r="AM55" s="394"/>
      <c r="AN55" s="395"/>
      <c r="AO55" s="270"/>
      <c r="AP55" s="257"/>
      <c r="AQ55" s="257"/>
      <c r="AR55" s="257"/>
      <c r="AS55" s="316"/>
      <c r="AT55" s="317"/>
      <c r="AU55" s="257"/>
      <c r="AV55" s="257"/>
      <c r="AW55" s="257"/>
      <c r="AX55" s="316"/>
      <c r="AY55" s="335"/>
      <c r="AZ55" s="257"/>
      <c r="BA55" s="257"/>
      <c r="BB55" s="257"/>
      <c r="BC55" s="334"/>
      <c r="BD55" s="335"/>
      <c r="BE55" s="257"/>
      <c r="BF55" s="257"/>
      <c r="BG55" s="257"/>
      <c r="BH55" s="334"/>
      <c r="BI55" s="335"/>
      <c r="BJ55" s="257"/>
      <c r="BK55" s="257"/>
      <c r="BL55" s="257"/>
      <c r="BM55" s="334"/>
      <c r="BN55" s="358"/>
      <c r="BO55" s="257"/>
      <c r="BP55" s="257"/>
      <c r="BQ55" s="257"/>
      <c r="BR55" s="358"/>
      <c r="BS55" s="335"/>
      <c r="BT55" s="257"/>
      <c r="BU55" s="257"/>
      <c r="BV55" s="257"/>
      <c r="BW55" s="334"/>
    </row>
    <row r="56" spans="1:75" ht="13.5" thickBot="1">
      <c r="A56" s="445" t="s">
        <v>13</v>
      </c>
      <c r="B56" s="435"/>
      <c r="C56" s="93">
        <f aca="true" t="shared" si="2" ref="C56:H56">SUM(C4:C34,C35:C55)</f>
        <v>15</v>
      </c>
      <c r="D56" s="93">
        <f t="shared" si="2"/>
        <v>16</v>
      </c>
      <c r="E56" s="93">
        <f t="shared" si="2"/>
        <v>13</v>
      </c>
      <c r="F56" s="93">
        <f t="shared" si="2"/>
        <v>16</v>
      </c>
      <c r="G56" s="93">
        <f t="shared" si="2"/>
        <v>42</v>
      </c>
      <c r="H56" s="93">
        <f t="shared" si="2"/>
        <v>102</v>
      </c>
      <c r="I56" s="94">
        <f>SUM(I4:I55)</f>
        <v>102</v>
      </c>
      <c r="J56" s="232"/>
      <c r="K56" s="253">
        <f aca="true" t="shared" si="3" ref="K56:BM56">SUM(K4:K55)</f>
        <v>1</v>
      </c>
      <c r="L56" s="253">
        <f t="shared" si="3"/>
        <v>5</v>
      </c>
      <c r="M56" s="253">
        <f t="shared" si="3"/>
        <v>6</v>
      </c>
      <c r="N56" s="253">
        <f t="shared" si="3"/>
        <v>1</v>
      </c>
      <c r="O56" s="253">
        <f t="shared" si="3"/>
        <v>0</v>
      </c>
      <c r="P56" s="253">
        <f t="shared" si="3"/>
        <v>0</v>
      </c>
      <c r="Q56" s="253">
        <f t="shared" si="3"/>
        <v>2</v>
      </c>
      <c r="R56" s="253">
        <f t="shared" si="3"/>
        <v>0</v>
      </c>
      <c r="S56" s="253">
        <f t="shared" si="3"/>
        <v>0</v>
      </c>
      <c r="T56" s="253">
        <f t="shared" si="3"/>
        <v>0</v>
      </c>
      <c r="U56" s="253">
        <f t="shared" si="3"/>
        <v>0</v>
      </c>
      <c r="V56" s="253">
        <f t="shared" si="3"/>
        <v>0</v>
      </c>
      <c r="W56" s="253">
        <f t="shared" si="3"/>
        <v>0</v>
      </c>
      <c r="X56" s="253">
        <f t="shared" si="3"/>
        <v>1</v>
      </c>
      <c r="Y56" s="253">
        <f t="shared" si="3"/>
        <v>0</v>
      </c>
      <c r="Z56" s="253">
        <f t="shared" si="3"/>
        <v>0</v>
      </c>
      <c r="AA56" s="253">
        <f t="shared" si="3"/>
        <v>0</v>
      </c>
      <c r="AB56" s="253">
        <f t="shared" si="3"/>
        <v>4</v>
      </c>
      <c r="AC56" s="253">
        <f t="shared" si="3"/>
        <v>4</v>
      </c>
      <c r="AD56" s="253">
        <f t="shared" si="3"/>
        <v>4</v>
      </c>
      <c r="AE56" s="253">
        <f>SUM(AE4:AE55)</f>
        <v>3</v>
      </c>
      <c r="AF56" s="253">
        <f>SUM(AF4:AF55)</f>
        <v>0</v>
      </c>
      <c r="AG56" s="253">
        <f>SUM(AG4:AG55)</f>
        <v>0</v>
      </c>
      <c r="AH56" s="253">
        <f>SUM(AH4:AH55)</f>
        <v>0</v>
      </c>
      <c r="AI56" s="253">
        <f>SUM(AI4:AI55)</f>
        <v>0</v>
      </c>
      <c r="AJ56" s="253">
        <f t="shared" si="3"/>
        <v>9</v>
      </c>
      <c r="AK56" s="253">
        <f t="shared" si="3"/>
        <v>6</v>
      </c>
      <c r="AL56" s="253">
        <f t="shared" si="3"/>
        <v>1</v>
      </c>
      <c r="AM56" s="253">
        <f t="shared" si="3"/>
        <v>6</v>
      </c>
      <c r="AN56" s="253">
        <f t="shared" si="3"/>
        <v>38</v>
      </c>
      <c r="AO56" s="253">
        <f t="shared" si="3"/>
        <v>0</v>
      </c>
      <c r="AP56" s="253">
        <f t="shared" si="3"/>
        <v>1</v>
      </c>
      <c r="AQ56" s="253">
        <f t="shared" si="3"/>
        <v>1</v>
      </c>
      <c r="AR56" s="253">
        <f t="shared" si="3"/>
        <v>0</v>
      </c>
      <c r="AS56" s="253">
        <f t="shared" si="3"/>
        <v>0</v>
      </c>
      <c r="AT56" s="253">
        <f t="shared" si="3"/>
        <v>1</v>
      </c>
      <c r="AU56" s="253">
        <f t="shared" si="3"/>
        <v>1</v>
      </c>
      <c r="AV56" s="253">
        <f t="shared" si="3"/>
        <v>0</v>
      </c>
      <c r="AW56" s="253">
        <f t="shared" si="3"/>
        <v>0</v>
      </c>
      <c r="AX56" s="253">
        <f t="shared" si="3"/>
        <v>0</v>
      </c>
      <c r="AY56" s="253">
        <f t="shared" si="3"/>
        <v>0</v>
      </c>
      <c r="AZ56" s="253">
        <f t="shared" si="3"/>
        <v>1</v>
      </c>
      <c r="BA56" s="253">
        <f t="shared" si="3"/>
        <v>0</v>
      </c>
      <c r="BB56" s="253">
        <f t="shared" si="3"/>
        <v>0</v>
      </c>
      <c r="BC56" s="253">
        <f t="shared" si="3"/>
        <v>0</v>
      </c>
      <c r="BD56" s="253">
        <f t="shared" si="3"/>
        <v>0</v>
      </c>
      <c r="BE56" s="253">
        <f t="shared" si="3"/>
        <v>0</v>
      </c>
      <c r="BF56" s="253">
        <f t="shared" si="3"/>
        <v>0</v>
      </c>
      <c r="BG56" s="253">
        <f t="shared" si="3"/>
        <v>1</v>
      </c>
      <c r="BH56" s="253">
        <f t="shared" si="3"/>
        <v>0</v>
      </c>
      <c r="BI56" s="253">
        <f t="shared" si="3"/>
        <v>0</v>
      </c>
      <c r="BJ56" s="253">
        <f t="shared" si="3"/>
        <v>0</v>
      </c>
      <c r="BK56" s="253">
        <f t="shared" si="3"/>
        <v>1</v>
      </c>
      <c r="BL56" s="253">
        <f t="shared" si="3"/>
        <v>1</v>
      </c>
      <c r="BM56" s="253">
        <f t="shared" si="3"/>
        <v>0</v>
      </c>
      <c r="BN56" s="253">
        <f aca="true" t="shared" si="4" ref="BN56:BW56">SUM(BN4:BN55)</f>
        <v>0</v>
      </c>
      <c r="BO56" s="253">
        <f t="shared" si="4"/>
        <v>0</v>
      </c>
      <c r="BP56" s="253">
        <f t="shared" si="4"/>
        <v>0</v>
      </c>
      <c r="BQ56" s="253">
        <f t="shared" si="4"/>
        <v>1</v>
      </c>
      <c r="BR56" s="253">
        <f t="shared" si="4"/>
        <v>0</v>
      </c>
      <c r="BS56" s="253">
        <f t="shared" si="4"/>
        <v>1</v>
      </c>
      <c r="BT56" s="253">
        <f t="shared" si="4"/>
        <v>0</v>
      </c>
      <c r="BU56" s="253">
        <f t="shared" si="4"/>
        <v>0</v>
      </c>
      <c r="BV56" s="253">
        <f t="shared" si="4"/>
        <v>1</v>
      </c>
      <c r="BW56" s="253">
        <f t="shared" si="4"/>
        <v>0</v>
      </c>
    </row>
    <row r="57" ht="13.5" thickBot="1"/>
    <row r="58" spans="3:75" ht="12.75">
      <c r="C58" s="197">
        <f>SUM(K56,P56,U56,Z56,AJ56,AO56,AT56,BD56,BI56,BN56,BS56,AE56)</f>
        <v>15</v>
      </c>
      <c r="D58">
        <f>SUM(L56,Q56,V56,AA56,AK56,AP56,AU56,BE56,BJ56,BO56,BT56,AZ56)</f>
        <v>16</v>
      </c>
      <c r="E58">
        <f>SUM(M56,R56,W56,AB56,AL56,AQ56,AV56,BF56,BK56,BP56,BU56)</f>
        <v>13</v>
      </c>
      <c r="F58">
        <f>SUM(N56,S56,X56,AC56,AM56,AR56,AW56,BG56,BL56,BQ56,BV56)</f>
        <v>16</v>
      </c>
      <c r="G58">
        <f>SUM(O56,T56,Y56,AD56,AN56,AS56,AX56,BH56,BM56,BR56,BW56)</f>
        <v>42</v>
      </c>
      <c r="K58" s="523" t="s">
        <v>133</v>
      </c>
      <c r="L58" s="520"/>
      <c r="M58" s="520"/>
      <c r="N58" s="520"/>
      <c r="O58" s="520"/>
      <c r="P58" s="523" t="s">
        <v>228</v>
      </c>
      <c r="Q58" s="520"/>
      <c r="R58" s="520"/>
      <c r="S58" s="520"/>
      <c r="T58" s="521"/>
      <c r="U58" s="523" t="s">
        <v>218</v>
      </c>
      <c r="V58" s="520"/>
      <c r="W58" s="520"/>
      <c r="X58" s="520"/>
      <c r="Y58" s="521"/>
      <c r="Z58" s="523" t="s">
        <v>134</v>
      </c>
      <c r="AA58" s="520"/>
      <c r="AB58" s="520"/>
      <c r="AC58" s="520"/>
      <c r="AD58" s="520"/>
      <c r="AE58" s="523" t="s">
        <v>319</v>
      </c>
      <c r="AF58" s="520"/>
      <c r="AG58" s="520"/>
      <c r="AH58" s="520"/>
      <c r="AI58" s="521"/>
      <c r="AJ58" s="523" t="s">
        <v>135</v>
      </c>
      <c r="AK58" s="520"/>
      <c r="AL58" s="520"/>
      <c r="AM58" s="520"/>
      <c r="AN58" s="521"/>
      <c r="AO58" s="523" t="s">
        <v>136</v>
      </c>
      <c r="AP58" s="520"/>
      <c r="AQ58" s="520"/>
      <c r="AR58" s="520"/>
      <c r="AS58" s="521"/>
      <c r="AT58" s="520" t="s">
        <v>137</v>
      </c>
      <c r="AU58" s="520"/>
      <c r="AV58" s="520"/>
      <c r="AW58" s="520"/>
      <c r="AX58" s="521"/>
      <c r="AY58" s="519" t="s">
        <v>308</v>
      </c>
      <c r="AZ58" s="520"/>
      <c r="BA58" s="520"/>
      <c r="BB58" s="520"/>
      <c r="BC58" s="521"/>
      <c r="BD58" s="519" t="s">
        <v>215</v>
      </c>
      <c r="BE58" s="520"/>
      <c r="BF58" s="520"/>
      <c r="BG58" s="520"/>
      <c r="BH58" s="521"/>
      <c r="BI58" s="519" t="s">
        <v>217</v>
      </c>
      <c r="BJ58" s="520"/>
      <c r="BK58" s="520"/>
      <c r="BL58" s="520"/>
      <c r="BM58" s="521"/>
      <c r="BN58" s="519" t="s">
        <v>185</v>
      </c>
      <c r="BO58" s="520"/>
      <c r="BP58" s="520"/>
      <c r="BQ58" s="520"/>
      <c r="BR58" s="521"/>
      <c r="BS58" s="519" t="s">
        <v>216</v>
      </c>
      <c r="BT58" s="520"/>
      <c r="BU58" s="520"/>
      <c r="BV58" s="520"/>
      <c r="BW58" s="521"/>
    </row>
    <row r="63" ht="12.75"/>
    <row r="64" ht="12.75"/>
    <row r="65" ht="12.75"/>
    <row r="66" ht="12.75"/>
    <row r="67" ht="12.75"/>
  </sheetData>
  <sheetProtection/>
  <mergeCells count="77">
    <mergeCell ref="AE2:AI2"/>
    <mergeCell ref="AE58:AI58"/>
    <mergeCell ref="BN58:BR58"/>
    <mergeCell ref="BS58:BW58"/>
    <mergeCell ref="K58:O58"/>
    <mergeCell ref="P58:T58"/>
    <mergeCell ref="U58:Y58"/>
    <mergeCell ref="Z58:AD58"/>
    <mergeCell ref="AJ58:AN58"/>
    <mergeCell ref="AO58:AS58"/>
    <mergeCell ref="Z2:AD2"/>
    <mergeCell ref="AJ2:AN2"/>
    <mergeCell ref="P1:T1"/>
    <mergeCell ref="P2:T2"/>
    <mergeCell ref="BI2:BM2"/>
    <mergeCell ref="AT58:AX58"/>
    <mergeCell ref="BD58:BH58"/>
    <mergeCell ref="BI58:BM58"/>
    <mergeCell ref="AY58:BC58"/>
    <mergeCell ref="AE1:AI1"/>
    <mergeCell ref="A19:A25"/>
    <mergeCell ref="U1:Y1"/>
    <mergeCell ref="U2:Y2"/>
    <mergeCell ref="K1:O1"/>
    <mergeCell ref="AO2:AS2"/>
    <mergeCell ref="BN1:BR1"/>
    <mergeCell ref="BN2:BR2"/>
    <mergeCell ref="Z1:AD1"/>
    <mergeCell ref="AJ1:AN1"/>
    <mergeCell ref="AO1:AS1"/>
    <mergeCell ref="BS1:BW1"/>
    <mergeCell ref="AT2:AX2"/>
    <mergeCell ref="BD2:BH2"/>
    <mergeCell ref="BS2:BW2"/>
    <mergeCell ref="BI1:BM1"/>
    <mergeCell ref="AT1:AX1"/>
    <mergeCell ref="BD1:BH1"/>
    <mergeCell ref="AY1:BC1"/>
    <mergeCell ref="AY2:BC2"/>
    <mergeCell ref="A56:B56"/>
    <mergeCell ref="A35:A39"/>
    <mergeCell ref="I35:I39"/>
    <mergeCell ref="A40:A44"/>
    <mergeCell ref="I40:I44"/>
    <mergeCell ref="A49:A52"/>
    <mergeCell ref="B36:B37"/>
    <mergeCell ref="I53:I55"/>
    <mergeCell ref="I45:I48"/>
    <mergeCell ref="A45:A48"/>
    <mergeCell ref="B54:B55"/>
    <mergeCell ref="A26:A27"/>
    <mergeCell ref="I49:I52"/>
    <mergeCell ref="B42:B43"/>
    <mergeCell ref="A53:A55"/>
    <mergeCell ref="I26:I27"/>
    <mergeCell ref="I28:I32"/>
    <mergeCell ref="A28:A32"/>
    <mergeCell ref="A33:A34"/>
    <mergeCell ref="I19:I25"/>
    <mergeCell ref="B31:B32"/>
    <mergeCell ref="I33:I34"/>
    <mergeCell ref="A1:I1"/>
    <mergeCell ref="A2:B3"/>
    <mergeCell ref="A5:A7"/>
    <mergeCell ref="A10:A13"/>
    <mergeCell ref="C2:G2"/>
    <mergeCell ref="I2:I3"/>
    <mergeCell ref="I14:I15"/>
    <mergeCell ref="K2:O2"/>
    <mergeCell ref="A16:A18"/>
    <mergeCell ref="I8:I9"/>
    <mergeCell ref="A8:A9"/>
    <mergeCell ref="H2:H3"/>
    <mergeCell ref="A14:A15"/>
    <mergeCell ref="I10:I13"/>
    <mergeCell ref="I5:I7"/>
    <mergeCell ref="I16:I18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8" max="8" man="1"/>
  </rowBreaks>
  <colBreaks count="1" manualBreakCount="1">
    <brk id="10" max="5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5" zoomScaleSheetLayoutView="115" workbookViewId="0" topLeftCell="A10">
      <selection activeCell="C16" sqref="C16"/>
    </sheetView>
  </sheetViews>
  <sheetFormatPr defaultColWidth="9.00390625" defaultRowHeight="12.75"/>
  <cols>
    <col min="1" max="1" width="21.50390625" style="0" customWidth="1"/>
    <col min="2" max="2" width="57.625" style="0" customWidth="1"/>
    <col min="3" max="3" width="4.625" style="56" customWidth="1"/>
    <col min="4" max="7" width="4.625" style="0" customWidth="1"/>
    <col min="8" max="8" width="5.625" style="0" customWidth="1"/>
    <col min="9" max="9" width="8.50390625" style="0" customWidth="1"/>
    <col min="10" max="10" width="6.50390625" style="197" customWidth="1"/>
    <col min="11" max="11" width="10.125" style="57" customWidth="1"/>
    <col min="12" max="12" width="2.125" style="0" customWidth="1"/>
  </cols>
  <sheetData>
    <row r="1" spans="1:9" ht="18" customHeight="1">
      <c r="A1" s="424" t="s">
        <v>159</v>
      </c>
      <c r="B1" s="425"/>
      <c r="C1" s="425"/>
      <c r="D1" s="425"/>
      <c r="E1" s="425"/>
      <c r="F1" s="425"/>
      <c r="G1" s="425"/>
      <c r="H1" s="425"/>
      <c r="I1" s="425"/>
    </row>
    <row r="2" spans="1:9" ht="18" customHeight="1">
      <c r="A2" s="424" t="s">
        <v>158</v>
      </c>
      <c r="B2" s="424"/>
      <c r="C2" s="424"/>
      <c r="D2" s="424"/>
      <c r="E2" s="424"/>
      <c r="F2" s="424"/>
      <c r="G2" s="424"/>
      <c r="H2" s="424"/>
      <c r="I2" s="424"/>
    </row>
    <row r="3" spans="1:9" ht="18" customHeight="1">
      <c r="A3" s="527" t="s">
        <v>317</v>
      </c>
      <c r="B3" s="528"/>
      <c r="C3" s="528"/>
      <c r="D3" s="528"/>
      <c r="E3" s="528"/>
      <c r="F3" s="528"/>
      <c r="G3" s="528"/>
      <c r="H3" s="528"/>
      <c r="I3" s="529"/>
    </row>
    <row r="4" spans="1:11" ht="12.75" customHeight="1">
      <c r="A4" s="501" t="s">
        <v>28</v>
      </c>
      <c r="B4" s="501"/>
      <c r="C4" s="502" t="s">
        <v>16</v>
      </c>
      <c r="D4" s="502"/>
      <c r="E4" s="502"/>
      <c r="F4" s="502"/>
      <c r="G4" s="502"/>
      <c r="H4" s="501" t="s">
        <v>1</v>
      </c>
      <c r="I4" s="501" t="s">
        <v>2</v>
      </c>
      <c r="K4" s="539" t="s">
        <v>256</v>
      </c>
    </row>
    <row r="5" spans="1:11" ht="15.75" customHeight="1" thickBot="1">
      <c r="A5" s="423"/>
      <c r="B5" s="423"/>
      <c r="C5" s="118">
        <v>1</v>
      </c>
      <c r="D5" s="120">
        <v>2</v>
      </c>
      <c r="E5" s="120">
        <v>3</v>
      </c>
      <c r="F5" s="120">
        <v>4</v>
      </c>
      <c r="G5" s="120">
        <v>5</v>
      </c>
      <c r="H5" s="423"/>
      <c r="I5" s="423"/>
      <c r="J5" s="197" t="s">
        <v>306</v>
      </c>
      <c r="K5" s="540"/>
    </row>
    <row r="6" spans="1:11" ht="26.25" thickBot="1">
      <c r="A6" s="79" t="s">
        <v>3</v>
      </c>
      <c r="B6" s="80" t="s">
        <v>103</v>
      </c>
      <c r="C6" s="81"/>
      <c r="D6" s="81"/>
      <c r="E6" s="81"/>
      <c r="F6" s="81">
        <v>2</v>
      </c>
      <c r="G6" s="81"/>
      <c r="H6" s="82">
        <f aca="true" t="shared" si="0" ref="H6:H52">SUM(C6:G6)</f>
        <v>2</v>
      </c>
      <c r="I6" s="133">
        <f>SUM(H6:H6)</f>
        <v>2</v>
      </c>
      <c r="K6" s="181"/>
    </row>
    <row r="7" spans="1:11" ht="25.5">
      <c r="A7" s="420" t="s">
        <v>4</v>
      </c>
      <c r="B7" s="63" t="s">
        <v>104</v>
      </c>
      <c r="C7" s="184"/>
      <c r="D7" s="184">
        <v>1</v>
      </c>
      <c r="E7" s="184">
        <v>1</v>
      </c>
      <c r="F7" s="184"/>
      <c r="G7" s="184"/>
      <c r="H7" s="65">
        <f t="shared" si="0"/>
        <v>2</v>
      </c>
      <c r="I7" s="524">
        <f>SUM(H7:H9)</f>
        <v>2</v>
      </c>
      <c r="K7" s="181"/>
    </row>
    <row r="8" spans="1:11" ht="27" customHeight="1">
      <c r="A8" s="431"/>
      <c r="B8" s="323" t="s">
        <v>281</v>
      </c>
      <c r="C8" s="141"/>
      <c r="D8" s="141"/>
      <c r="E8" s="141"/>
      <c r="F8" s="141"/>
      <c r="G8" s="141"/>
      <c r="H8" s="142">
        <f t="shared" si="0"/>
        <v>0</v>
      </c>
      <c r="I8" s="525"/>
      <c r="K8" s="181"/>
    </row>
    <row r="9" spans="1:11" ht="39" thickBot="1">
      <c r="A9" s="447"/>
      <c r="B9" s="237" t="s">
        <v>282</v>
      </c>
      <c r="C9" s="182"/>
      <c r="D9" s="182"/>
      <c r="E9" s="182"/>
      <c r="F9" s="182"/>
      <c r="G9" s="182"/>
      <c r="H9" s="183">
        <f t="shared" si="0"/>
        <v>0</v>
      </c>
      <c r="I9" s="526"/>
      <c r="K9" s="181"/>
    </row>
    <row r="10" spans="1:11" ht="12.75">
      <c r="A10" s="420" t="s">
        <v>5</v>
      </c>
      <c r="B10" s="63" t="s">
        <v>55</v>
      </c>
      <c r="C10" s="187">
        <v>1</v>
      </c>
      <c r="D10" s="187"/>
      <c r="E10" s="396">
        <v>1</v>
      </c>
      <c r="F10" s="187"/>
      <c r="G10" s="187"/>
      <c r="H10" s="65">
        <f t="shared" si="0"/>
        <v>2</v>
      </c>
      <c r="I10" s="433">
        <f>SUM(H10:H11)</f>
        <v>3</v>
      </c>
      <c r="J10" s="197">
        <v>1</v>
      </c>
      <c r="K10" s="181"/>
    </row>
    <row r="11" spans="1:11" ht="13.5" thickBot="1">
      <c r="A11" s="421"/>
      <c r="B11" s="67" t="s">
        <v>206</v>
      </c>
      <c r="C11" s="248">
        <v>1</v>
      </c>
      <c r="D11" s="248"/>
      <c r="E11" s="248"/>
      <c r="F11" s="248"/>
      <c r="G11" s="248"/>
      <c r="H11" s="96">
        <f t="shared" si="0"/>
        <v>1</v>
      </c>
      <c r="I11" s="435"/>
      <c r="K11" s="181"/>
    </row>
    <row r="12" spans="1:11" ht="12.75">
      <c r="A12" s="430" t="s">
        <v>6</v>
      </c>
      <c r="B12" s="84" t="s">
        <v>56</v>
      </c>
      <c r="C12" s="85">
        <v>1</v>
      </c>
      <c r="D12" s="209">
        <v>1</v>
      </c>
      <c r="E12" s="209"/>
      <c r="F12" s="209">
        <v>1</v>
      </c>
      <c r="G12" s="209"/>
      <c r="H12" s="86">
        <f t="shared" si="0"/>
        <v>3</v>
      </c>
      <c r="I12" s="481">
        <f>SUM(H12:H15)</f>
        <v>10</v>
      </c>
      <c r="K12" s="181"/>
    </row>
    <row r="13" spans="1:11" ht="12.75">
      <c r="A13" s="431"/>
      <c r="B13" s="29" t="s">
        <v>75</v>
      </c>
      <c r="C13" s="184">
        <v>1</v>
      </c>
      <c r="D13" s="184">
        <v>3</v>
      </c>
      <c r="E13" s="184"/>
      <c r="F13" s="184">
        <v>1</v>
      </c>
      <c r="G13" s="184"/>
      <c r="H13" s="27">
        <f>SUM(C13:G13)</f>
        <v>5</v>
      </c>
      <c r="I13" s="482"/>
      <c r="K13" s="181"/>
    </row>
    <row r="14" spans="1:11" ht="25.5">
      <c r="A14" s="431"/>
      <c r="B14" s="323" t="s">
        <v>283</v>
      </c>
      <c r="C14" s="141"/>
      <c r="D14" s="141"/>
      <c r="E14" s="141">
        <v>1</v>
      </c>
      <c r="F14" s="141">
        <v>1</v>
      </c>
      <c r="G14" s="141"/>
      <c r="H14" s="142">
        <f t="shared" si="0"/>
        <v>2</v>
      </c>
      <c r="I14" s="482"/>
      <c r="K14" s="181"/>
    </row>
    <row r="15" spans="1:11" ht="13.5" thickBot="1">
      <c r="A15" s="432"/>
      <c r="B15" s="99" t="s">
        <v>165</v>
      </c>
      <c r="C15" s="188"/>
      <c r="D15" s="188"/>
      <c r="E15" s="188"/>
      <c r="F15" s="188"/>
      <c r="G15" s="188"/>
      <c r="H15" s="96">
        <f>SUM(C15:G15)</f>
        <v>0</v>
      </c>
      <c r="I15" s="483"/>
      <c r="K15" s="181"/>
    </row>
    <row r="16" spans="1:11" ht="12.75">
      <c r="A16" s="431" t="s">
        <v>7</v>
      </c>
      <c r="B16" s="101" t="s">
        <v>58</v>
      </c>
      <c r="C16" s="186"/>
      <c r="D16" s="186"/>
      <c r="E16" s="186">
        <v>1</v>
      </c>
      <c r="F16" s="186"/>
      <c r="G16" s="186"/>
      <c r="H16" s="59">
        <f t="shared" si="0"/>
        <v>1</v>
      </c>
      <c r="I16" s="525">
        <f>SUM(H16:H17)</f>
        <v>1</v>
      </c>
      <c r="J16" s="197">
        <v>1</v>
      </c>
      <c r="K16" s="181"/>
    </row>
    <row r="17" spans="1:11" ht="13.5" thickBot="1">
      <c r="A17" s="432"/>
      <c r="B17" s="77" t="s">
        <v>176</v>
      </c>
      <c r="C17" s="132"/>
      <c r="D17" s="132"/>
      <c r="E17" s="132"/>
      <c r="F17" s="132"/>
      <c r="G17" s="132"/>
      <c r="H17" s="28">
        <f>SUM(C17:G17)</f>
        <v>0</v>
      </c>
      <c r="I17" s="531"/>
      <c r="K17" s="181"/>
    </row>
    <row r="18" spans="1:11" ht="12.75">
      <c r="A18" s="430" t="s">
        <v>19</v>
      </c>
      <c r="B18" s="63" t="s">
        <v>59</v>
      </c>
      <c r="C18" s="187">
        <v>2</v>
      </c>
      <c r="D18" s="187">
        <v>2</v>
      </c>
      <c r="E18" s="187"/>
      <c r="F18" s="187"/>
      <c r="G18" s="187"/>
      <c r="H18" s="65">
        <f t="shared" si="0"/>
        <v>4</v>
      </c>
      <c r="I18" s="530">
        <f>SUM(H18:H20)</f>
        <v>6</v>
      </c>
      <c r="K18" s="158"/>
    </row>
    <row r="19" spans="1:11" ht="39" customHeight="1">
      <c r="A19" s="431"/>
      <c r="B19" s="323" t="s">
        <v>284</v>
      </c>
      <c r="C19" s="141"/>
      <c r="D19" s="141"/>
      <c r="E19" s="141"/>
      <c r="F19" s="141">
        <v>1</v>
      </c>
      <c r="G19" s="141"/>
      <c r="H19" s="142">
        <f t="shared" si="0"/>
        <v>1</v>
      </c>
      <c r="I19" s="525"/>
      <c r="K19" s="181"/>
    </row>
    <row r="20" spans="1:11" ht="13.5" thickBot="1">
      <c r="A20" s="432"/>
      <c r="B20" s="101" t="s">
        <v>112</v>
      </c>
      <c r="C20" s="189"/>
      <c r="D20" s="189"/>
      <c r="E20" s="189"/>
      <c r="F20" s="189">
        <v>1</v>
      </c>
      <c r="G20" s="189"/>
      <c r="H20" s="103">
        <f t="shared" si="0"/>
        <v>1</v>
      </c>
      <c r="I20" s="531"/>
      <c r="K20" s="181"/>
    </row>
    <row r="21" spans="1:11" ht="12.75">
      <c r="A21" s="430" t="s">
        <v>127</v>
      </c>
      <c r="B21" s="63" t="s">
        <v>57</v>
      </c>
      <c r="C21" s="187">
        <v>1</v>
      </c>
      <c r="D21" s="187"/>
      <c r="E21" s="187"/>
      <c r="F21" s="187"/>
      <c r="G21" s="187"/>
      <c r="H21" s="65">
        <f>SUM(C21:G21)</f>
        <v>1</v>
      </c>
      <c r="I21" s="433">
        <f>SUM(H21:H27)</f>
        <v>12</v>
      </c>
      <c r="K21" s="181"/>
    </row>
    <row r="22" spans="1:11" ht="28.5" customHeight="1">
      <c r="A22" s="431"/>
      <c r="B22" s="323" t="s">
        <v>285</v>
      </c>
      <c r="C22" s="184"/>
      <c r="D22" s="184"/>
      <c r="E22" s="184"/>
      <c r="F22" s="184"/>
      <c r="G22" s="184"/>
      <c r="H22" s="27">
        <f>SUM(C22:G22)</f>
        <v>0</v>
      </c>
      <c r="I22" s="434"/>
      <c r="K22" s="181"/>
    </row>
    <row r="23" spans="1:11" ht="25.5">
      <c r="A23" s="431"/>
      <c r="B23" s="208" t="s">
        <v>247</v>
      </c>
      <c r="C23" s="206"/>
      <c r="D23" s="206"/>
      <c r="E23" s="206"/>
      <c r="F23" s="206">
        <v>1</v>
      </c>
      <c r="G23" s="206"/>
      <c r="H23" s="207">
        <f t="shared" si="0"/>
        <v>1</v>
      </c>
      <c r="I23" s="434"/>
      <c r="K23" s="181"/>
    </row>
    <row r="24" spans="1:11" ht="27.75" customHeight="1">
      <c r="A24" s="431"/>
      <c r="B24" s="323" t="s">
        <v>286</v>
      </c>
      <c r="C24" s="141"/>
      <c r="D24" s="141">
        <v>1</v>
      </c>
      <c r="E24" s="141"/>
      <c r="F24" s="141"/>
      <c r="G24" s="141"/>
      <c r="H24" s="142">
        <f>SUM(C24:G24)</f>
        <v>1</v>
      </c>
      <c r="I24" s="434"/>
      <c r="K24" s="158"/>
    </row>
    <row r="25" spans="1:11" ht="14.25" customHeight="1">
      <c r="A25" s="431"/>
      <c r="B25" s="202" t="s">
        <v>287</v>
      </c>
      <c r="C25" s="192"/>
      <c r="D25" s="192"/>
      <c r="E25" s="192"/>
      <c r="F25" s="192"/>
      <c r="G25" s="192"/>
      <c r="H25" s="136">
        <f t="shared" si="0"/>
        <v>0</v>
      </c>
      <c r="I25" s="434"/>
      <c r="K25" s="158"/>
    </row>
    <row r="26" spans="1:11" s="1" customFormat="1" ht="12.75">
      <c r="A26" s="431"/>
      <c r="B26" s="60" t="s">
        <v>246</v>
      </c>
      <c r="C26" s="61"/>
      <c r="D26" s="61">
        <v>2</v>
      </c>
      <c r="E26" s="61">
        <v>2</v>
      </c>
      <c r="F26" s="61">
        <v>1</v>
      </c>
      <c r="G26" s="61"/>
      <c r="H26" s="27">
        <f>SUM(C26:G26)</f>
        <v>5</v>
      </c>
      <c r="I26" s="434"/>
      <c r="J26" s="327"/>
      <c r="K26" s="158"/>
    </row>
    <row r="27" spans="1:11" ht="13.5" thickBot="1">
      <c r="A27" s="432"/>
      <c r="B27" s="67" t="s">
        <v>60</v>
      </c>
      <c r="C27" s="188"/>
      <c r="D27" s="188">
        <v>1</v>
      </c>
      <c r="E27" s="188">
        <v>2</v>
      </c>
      <c r="F27" s="188">
        <v>1</v>
      </c>
      <c r="G27" s="188"/>
      <c r="H27" s="69">
        <f t="shared" si="0"/>
        <v>4</v>
      </c>
      <c r="I27" s="435"/>
      <c r="K27" s="181"/>
    </row>
    <row r="28" spans="1:11" ht="12.75">
      <c r="A28" s="471" t="s">
        <v>9</v>
      </c>
      <c r="B28" s="72" t="s">
        <v>63</v>
      </c>
      <c r="C28" s="187"/>
      <c r="D28" s="187">
        <v>1</v>
      </c>
      <c r="E28" s="187"/>
      <c r="F28" s="187">
        <v>1</v>
      </c>
      <c r="G28" s="187"/>
      <c r="H28" s="59">
        <f t="shared" si="0"/>
        <v>2</v>
      </c>
      <c r="I28" s="532">
        <f>SUM(H28:H29)</f>
        <v>3</v>
      </c>
      <c r="K28" s="181"/>
    </row>
    <row r="29" spans="1:11" ht="13.5" thickBot="1">
      <c r="A29" s="421"/>
      <c r="B29" s="67" t="s">
        <v>64</v>
      </c>
      <c r="C29" s="190">
        <v>1</v>
      </c>
      <c r="D29" s="190"/>
      <c r="E29" s="190"/>
      <c r="F29" s="190"/>
      <c r="G29" s="190"/>
      <c r="H29" s="69">
        <f t="shared" si="0"/>
        <v>1</v>
      </c>
      <c r="I29" s="533"/>
      <c r="J29" s="197">
        <v>1</v>
      </c>
      <c r="K29" s="181"/>
    </row>
    <row r="30" spans="1:11" ht="12.75">
      <c r="A30" s="430" t="s">
        <v>128</v>
      </c>
      <c r="B30" s="29" t="s">
        <v>62</v>
      </c>
      <c r="C30" s="184"/>
      <c r="D30" s="184">
        <v>2</v>
      </c>
      <c r="E30" s="184">
        <v>1</v>
      </c>
      <c r="F30" s="184">
        <v>1</v>
      </c>
      <c r="G30" s="184"/>
      <c r="H30" s="27">
        <f t="shared" si="0"/>
        <v>4</v>
      </c>
      <c r="I30" s="525">
        <f>SUM(H30:H33)</f>
        <v>8</v>
      </c>
      <c r="K30" s="181"/>
    </row>
    <row r="31" spans="1:11" ht="12.75">
      <c r="A31" s="431"/>
      <c r="B31" s="29" t="s">
        <v>67</v>
      </c>
      <c r="C31" s="398">
        <v>1</v>
      </c>
      <c r="D31" s="184"/>
      <c r="E31" s="184"/>
      <c r="F31" s="184">
        <v>2</v>
      </c>
      <c r="G31" s="184"/>
      <c r="H31" s="27">
        <f t="shared" si="0"/>
        <v>3</v>
      </c>
      <c r="I31" s="525"/>
      <c r="J31" s="197">
        <v>1</v>
      </c>
      <c r="K31" s="181"/>
    </row>
    <row r="32" spans="1:11" ht="12.75">
      <c r="A32" s="431"/>
      <c r="B32" s="29" t="s">
        <v>61</v>
      </c>
      <c r="C32" s="184">
        <v>1</v>
      </c>
      <c r="D32" s="184"/>
      <c r="E32" s="184"/>
      <c r="F32" s="184"/>
      <c r="G32" s="184"/>
      <c r="H32" s="27">
        <f>SUM(C32:G32)</f>
        <v>1</v>
      </c>
      <c r="I32" s="525"/>
      <c r="J32" s="197">
        <v>1</v>
      </c>
      <c r="K32" s="181"/>
    </row>
    <row r="33" spans="1:11" ht="26.25" thickBot="1">
      <c r="A33" s="432"/>
      <c r="B33" s="321" t="s">
        <v>288</v>
      </c>
      <c r="C33" s="182"/>
      <c r="D33" s="182"/>
      <c r="E33" s="182"/>
      <c r="F33" s="182"/>
      <c r="G33" s="182"/>
      <c r="H33" s="144">
        <f>SUM(C33:G33)</f>
        <v>0</v>
      </c>
      <c r="I33" s="525"/>
      <c r="K33" s="181"/>
    </row>
    <row r="34" spans="1:11" ht="12.75">
      <c r="A34" s="430" t="s">
        <v>210</v>
      </c>
      <c r="B34" s="74" t="s">
        <v>151</v>
      </c>
      <c r="C34" s="75"/>
      <c r="D34" s="75">
        <v>1</v>
      </c>
      <c r="E34" s="75"/>
      <c r="F34" s="75">
        <v>2</v>
      </c>
      <c r="G34" s="75"/>
      <c r="H34" s="76">
        <f t="shared" si="0"/>
        <v>3</v>
      </c>
      <c r="I34" s="530">
        <f>SUM(H34:H35)</f>
        <v>6</v>
      </c>
      <c r="K34" s="181"/>
    </row>
    <row r="35" spans="1:11" ht="13.5" thickBot="1">
      <c r="A35" s="432"/>
      <c r="B35" s="153" t="s">
        <v>150</v>
      </c>
      <c r="C35" s="193">
        <v>1</v>
      </c>
      <c r="D35" s="193"/>
      <c r="E35" s="193"/>
      <c r="F35" s="193">
        <v>1</v>
      </c>
      <c r="G35" s="193">
        <v>1</v>
      </c>
      <c r="H35" s="107">
        <f t="shared" si="0"/>
        <v>3</v>
      </c>
      <c r="I35" s="531"/>
      <c r="K35" s="181"/>
    </row>
    <row r="36" spans="1:11" ht="12.75">
      <c r="A36" s="420" t="s">
        <v>10</v>
      </c>
      <c r="B36" s="63" t="s">
        <v>78</v>
      </c>
      <c r="C36" s="187"/>
      <c r="D36" s="187"/>
      <c r="E36" s="187"/>
      <c r="F36" s="187"/>
      <c r="G36" s="187"/>
      <c r="H36" s="86">
        <f t="shared" si="0"/>
        <v>0</v>
      </c>
      <c r="I36" s="524">
        <f>SUM(H36:H39)</f>
        <v>0</v>
      </c>
      <c r="K36" s="181"/>
    </row>
    <row r="37" spans="1:11" ht="25.5">
      <c r="A37" s="431"/>
      <c r="B37" s="323" t="s">
        <v>289</v>
      </c>
      <c r="C37" s="182"/>
      <c r="D37" s="182"/>
      <c r="E37" s="182"/>
      <c r="F37" s="182"/>
      <c r="G37" s="182"/>
      <c r="H37" s="183">
        <f t="shared" si="0"/>
        <v>0</v>
      </c>
      <c r="I37" s="525"/>
      <c r="K37" s="181"/>
    </row>
    <row r="38" spans="1:11" ht="12.75">
      <c r="A38" s="431"/>
      <c r="B38" s="101" t="s">
        <v>208</v>
      </c>
      <c r="C38" s="32"/>
      <c r="D38" s="32"/>
      <c r="E38" s="32"/>
      <c r="F38" s="32"/>
      <c r="G38" s="32"/>
      <c r="H38" s="27">
        <f t="shared" si="0"/>
        <v>0</v>
      </c>
      <c r="I38" s="525"/>
      <c r="K38" s="181"/>
    </row>
    <row r="39" spans="1:11" ht="13.5" thickBot="1">
      <c r="A39" s="421"/>
      <c r="B39" s="67" t="s">
        <v>68</v>
      </c>
      <c r="C39" s="185"/>
      <c r="D39" s="185"/>
      <c r="E39" s="185"/>
      <c r="F39" s="185"/>
      <c r="G39" s="185"/>
      <c r="H39" s="69">
        <f t="shared" si="0"/>
        <v>0</v>
      </c>
      <c r="I39" s="535"/>
      <c r="J39" s="197">
        <v>1</v>
      </c>
      <c r="K39" s="181"/>
    </row>
    <row r="40" spans="1:11" ht="12.75">
      <c r="A40" s="420" t="s">
        <v>211</v>
      </c>
      <c r="B40" s="63" t="s">
        <v>69</v>
      </c>
      <c r="C40" s="187"/>
      <c r="D40" s="187"/>
      <c r="E40" s="187"/>
      <c r="F40" s="187"/>
      <c r="G40" s="187"/>
      <c r="H40" s="65">
        <f t="shared" si="0"/>
        <v>0</v>
      </c>
      <c r="I40" s="524">
        <f>SUM(H40:H43)</f>
        <v>6</v>
      </c>
      <c r="K40" s="181"/>
    </row>
    <row r="41" spans="1:11" ht="12.75">
      <c r="A41" s="446"/>
      <c r="B41" s="29" t="s">
        <v>70</v>
      </c>
      <c r="C41" s="184">
        <v>1</v>
      </c>
      <c r="D41" s="184">
        <v>1</v>
      </c>
      <c r="E41" s="184">
        <v>2</v>
      </c>
      <c r="F41" s="184"/>
      <c r="G41" s="184"/>
      <c r="H41" s="27">
        <f t="shared" si="0"/>
        <v>4</v>
      </c>
      <c r="I41" s="534"/>
      <c r="J41" s="197">
        <v>1</v>
      </c>
      <c r="K41" s="181"/>
    </row>
    <row r="42" spans="1:11" ht="25.5">
      <c r="A42" s="447"/>
      <c r="B42" s="322" t="s">
        <v>290</v>
      </c>
      <c r="C42" s="182"/>
      <c r="D42" s="182"/>
      <c r="E42" s="182"/>
      <c r="F42" s="182"/>
      <c r="G42" s="182"/>
      <c r="H42" s="142">
        <f t="shared" si="0"/>
        <v>0</v>
      </c>
      <c r="I42" s="526"/>
      <c r="K42" s="181"/>
    </row>
    <row r="43" spans="1:11" ht="13.5" thickBot="1">
      <c r="A43" s="421"/>
      <c r="B43" s="67" t="s">
        <v>71</v>
      </c>
      <c r="C43" s="185">
        <v>1</v>
      </c>
      <c r="D43" s="185">
        <v>1</v>
      </c>
      <c r="E43" s="185"/>
      <c r="F43" s="185"/>
      <c r="G43" s="185"/>
      <c r="H43" s="69">
        <f t="shared" si="0"/>
        <v>2</v>
      </c>
      <c r="I43" s="535"/>
      <c r="K43" s="181"/>
    </row>
    <row r="44" spans="1:11" ht="12.75">
      <c r="A44" s="430" t="s">
        <v>173</v>
      </c>
      <c r="B44" s="63" t="s">
        <v>72</v>
      </c>
      <c r="C44" s="187"/>
      <c r="D44" s="187">
        <v>1</v>
      </c>
      <c r="E44" s="187">
        <v>2</v>
      </c>
      <c r="F44" s="187"/>
      <c r="G44" s="187"/>
      <c r="H44" s="65">
        <f t="shared" si="0"/>
        <v>3</v>
      </c>
      <c r="I44" s="536">
        <f>SUM(H44:H47)</f>
        <v>12</v>
      </c>
      <c r="J44" s="197">
        <v>1</v>
      </c>
      <c r="K44" s="181"/>
    </row>
    <row r="45" spans="1:11" ht="12.75">
      <c r="A45" s="431"/>
      <c r="B45" s="72" t="s">
        <v>243</v>
      </c>
      <c r="C45" s="184">
        <v>1</v>
      </c>
      <c r="D45" s="184"/>
      <c r="E45" s="184">
        <v>1</v>
      </c>
      <c r="F45" s="184">
        <v>2</v>
      </c>
      <c r="G45" s="184"/>
      <c r="H45" s="59">
        <f>SUM(C45:G45)</f>
        <v>4</v>
      </c>
      <c r="I45" s="537"/>
      <c r="K45" s="181"/>
    </row>
    <row r="46" spans="1:11" ht="12.75">
      <c r="A46" s="431"/>
      <c r="B46" s="72" t="s">
        <v>244</v>
      </c>
      <c r="C46" s="298"/>
      <c r="D46" s="297"/>
      <c r="E46" s="304">
        <v>4</v>
      </c>
      <c r="F46" s="186"/>
      <c r="G46" s="186"/>
      <c r="H46" s="306">
        <f>SUM(C46:G46)</f>
        <v>4</v>
      </c>
      <c r="I46" s="537"/>
      <c r="J46" s="197">
        <v>1</v>
      </c>
      <c r="K46" s="164"/>
    </row>
    <row r="47" spans="1:11" ht="13.5" thickBot="1">
      <c r="A47" s="432"/>
      <c r="B47" s="153" t="s">
        <v>245</v>
      </c>
      <c r="C47" s="193">
        <v>1</v>
      </c>
      <c r="D47" s="193"/>
      <c r="E47" s="193"/>
      <c r="F47" s="193"/>
      <c r="G47" s="193"/>
      <c r="H47" s="125">
        <f t="shared" si="0"/>
        <v>1</v>
      </c>
      <c r="I47" s="538"/>
      <c r="K47" s="158"/>
    </row>
    <row r="48" spans="1:11" ht="12.75">
      <c r="A48" s="420" t="s">
        <v>11</v>
      </c>
      <c r="B48" s="74" t="s">
        <v>149</v>
      </c>
      <c r="C48" s="75">
        <v>1</v>
      </c>
      <c r="D48" s="75"/>
      <c r="E48" s="75"/>
      <c r="F48" s="75"/>
      <c r="G48" s="75"/>
      <c r="H48" s="76">
        <f t="shared" si="0"/>
        <v>1</v>
      </c>
      <c r="I48" s="524">
        <f>SUM(H48:H51)</f>
        <v>2</v>
      </c>
      <c r="K48" s="158"/>
    </row>
    <row r="49" spans="1:11" ht="12.75">
      <c r="A49" s="431"/>
      <c r="B49" s="153" t="s">
        <v>170</v>
      </c>
      <c r="C49" s="193">
        <v>1</v>
      </c>
      <c r="D49" s="193"/>
      <c r="E49" s="193"/>
      <c r="F49" s="193"/>
      <c r="G49" s="193"/>
      <c r="H49" s="123">
        <f>SUM(C49:G49)</f>
        <v>1</v>
      </c>
      <c r="I49" s="525"/>
      <c r="K49" s="181"/>
    </row>
    <row r="50" spans="1:11" ht="25.5">
      <c r="A50" s="431"/>
      <c r="B50" s="208" t="s">
        <v>273</v>
      </c>
      <c r="C50" s="135"/>
      <c r="D50" s="135"/>
      <c r="E50" s="135"/>
      <c r="F50" s="135"/>
      <c r="G50" s="135"/>
      <c r="H50" s="136">
        <f>SUM(C50:G50)</f>
        <v>0</v>
      </c>
      <c r="I50" s="525"/>
      <c r="K50" s="181"/>
    </row>
    <row r="51" spans="1:11" ht="26.25" thickBot="1">
      <c r="A51" s="421"/>
      <c r="B51" s="277" t="s">
        <v>125</v>
      </c>
      <c r="C51" s="192"/>
      <c r="D51" s="192"/>
      <c r="E51" s="192"/>
      <c r="F51" s="192"/>
      <c r="G51" s="192"/>
      <c r="H51" s="278">
        <f t="shared" si="0"/>
        <v>0</v>
      </c>
      <c r="I51" s="526"/>
      <c r="K51" s="181"/>
    </row>
    <row r="52" spans="1:11" ht="12.75" customHeight="1">
      <c r="A52" s="420" t="s">
        <v>307</v>
      </c>
      <c r="B52" s="279" t="s">
        <v>73</v>
      </c>
      <c r="C52" s="64"/>
      <c r="D52" s="187">
        <v>1</v>
      </c>
      <c r="E52" s="187"/>
      <c r="F52" s="218"/>
      <c r="G52" s="187"/>
      <c r="H52" s="65">
        <f t="shared" si="0"/>
        <v>1</v>
      </c>
      <c r="I52" s="474">
        <f>SUM(H52:H53)</f>
        <v>4</v>
      </c>
      <c r="J52" s="197">
        <v>1</v>
      </c>
      <c r="K52" s="181"/>
    </row>
    <row r="53" spans="1:11" ht="26.25" thickBot="1">
      <c r="A53" s="421"/>
      <c r="B53" s="280" t="s">
        <v>108</v>
      </c>
      <c r="C53" s="137">
        <v>1</v>
      </c>
      <c r="D53" s="137"/>
      <c r="E53" s="137">
        <v>1</v>
      </c>
      <c r="F53" s="137">
        <v>1</v>
      </c>
      <c r="G53" s="137"/>
      <c r="H53" s="138">
        <f>SUM(C53:G53)</f>
        <v>3</v>
      </c>
      <c r="I53" s="475"/>
      <c r="K53" s="135"/>
    </row>
    <row r="54" spans="1:11" ht="13.5" thickBot="1">
      <c r="A54" s="445" t="s">
        <v>13</v>
      </c>
      <c r="B54" s="435"/>
      <c r="C54" s="93">
        <f aca="true" t="shared" si="1" ref="C54:I54">SUM(C6:C53)</f>
        <v>18</v>
      </c>
      <c r="D54" s="93">
        <f t="shared" si="1"/>
        <v>19</v>
      </c>
      <c r="E54" s="305">
        <f t="shared" si="1"/>
        <v>19</v>
      </c>
      <c r="F54" s="93">
        <f t="shared" si="1"/>
        <v>20</v>
      </c>
      <c r="G54" s="93">
        <f t="shared" si="1"/>
        <v>1</v>
      </c>
      <c r="H54" s="305">
        <f t="shared" si="1"/>
        <v>77</v>
      </c>
      <c r="I54" s="134">
        <f t="shared" si="1"/>
        <v>77</v>
      </c>
      <c r="K54" s="184">
        <f>SUM(K6:K53)</f>
        <v>0</v>
      </c>
    </row>
    <row r="55" ht="12.75"/>
    <row r="56" ht="12.75"/>
    <row r="57" ht="12.75"/>
  </sheetData>
  <sheetProtection/>
  <mergeCells count="37">
    <mergeCell ref="I18:I20"/>
    <mergeCell ref="K4:K5"/>
    <mergeCell ref="I16:I17"/>
    <mergeCell ref="A12:A15"/>
    <mergeCell ref="I10:I11"/>
    <mergeCell ref="I12:I15"/>
    <mergeCell ref="A10:A11"/>
    <mergeCell ref="A54:B54"/>
    <mergeCell ref="A40:A43"/>
    <mergeCell ref="I40:I43"/>
    <mergeCell ref="I36:I39"/>
    <mergeCell ref="A44:A47"/>
    <mergeCell ref="I44:I47"/>
    <mergeCell ref="A48:A51"/>
    <mergeCell ref="I48:I51"/>
    <mergeCell ref="A52:A53"/>
    <mergeCell ref="I52:I53"/>
    <mergeCell ref="I30:I33"/>
    <mergeCell ref="A34:A35"/>
    <mergeCell ref="A16:A17"/>
    <mergeCell ref="I34:I35"/>
    <mergeCell ref="A36:A39"/>
    <mergeCell ref="A21:A27"/>
    <mergeCell ref="I21:I27"/>
    <mergeCell ref="A28:A29"/>
    <mergeCell ref="I28:I29"/>
    <mergeCell ref="A18:A20"/>
    <mergeCell ref="A30:A33"/>
    <mergeCell ref="A1:I1"/>
    <mergeCell ref="A4:B5"/>
    <mergeCell ref="C4:G4"/>
    <mergeCell ref="H4:H5"/>
    <mergeCell ref="I4:I5"/>
    <mergeCell ref="A7:A9"/>
    <mergeCell ref="I7:I9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2023-02-08T08:09:35Z</cp:lastPrinted>
  <dcterms:created xsi:type="dcterms:W3CDTF">2007-10-25T07:17:00Z</dcterms:created>
  <dcterms:modified xsi:type="dcterms:W3CDTF">2024-04-11T14:41:06Z</dcterms:modified>
  <cp:category/>
  <cp:version/>
  <cp:contentType/>
  <cp:contentStatus/>
</cp:coreProperties>
</file>