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524" windowWidth="19440" windowHeight="7572" tabRatio="919" activeTab="2"/>
  </bookViews>
  <sheets>
    <sheet name="Вакансии бюджет" sheetId="1" r:id="rId1"/>
    <sheet name="Вакансии ком.прием" sheetId="2" r:id="rId2"/>
    <sheet name="Бюджет и ком.прием" sheetId="3" r:id="rId3"/>
    <sheet name="Ком.прием" sheetId="4" r:id="rId4"/>
    <sheet name="Бюджет" sheetId="5" r:id="rId5"/>
    <sheet name="УГС" sheetId="6" r:id="rId6"/>
    <sheet name="Целевой прием" sheetId="7" r:id="rId7"/>
    <sheet name="Иностр.граждане" sheetId="8" r:id="rId8"/>
    <sheet name="Инвалиды" sheetId="9" r:id="rId9"/>
    <sheet name="Сироты" sheetId="10" r:id="rId10"/>
    <sheet name="Женщины" sheetId="11" r:id="rId11"/>
    <sheet name="Кол-во женщин" sheetId="12" state="hidden" r:id="rId12"/>
  </sheets>
  <definedNames>
    <definedName name="_xlnm.Print_Area" localSheetId="4">'Бюджет'!$A$1:$I$55</definedName>
    <definedName name="_xlnm.Print_Area" localSheetId="2">'Бюджет и ком.прием'!$A$1:$I$55</definedName>
    <definedName name="_xlnm.Print_Area" localSheetId="0">'Вакансии бюджет'!$A$1:$P$116</definedName>
    <definedName name="_xlnm.Print_Area" localSheetId="1">'Вакансии ком.прием'!$A$1:$P$115</definedName>
    <definedName name="_xlnm.Print_Area" localSheetId="10">'Женщины'!$A$1:$I$55</definedName>
    <definedName name="_xlnm.Print_Area" localSheetId="8">'Инвалиды'!$A$1:$I$58</definedName>
    <definedName name="_xlnm.Print_Area" localSheetId="7">'Иностр.граждане'!$A$1:$I$60</definedName>
    <definedName name="_xlnm.Print_Area" localSheetId="3">'Ком.прием'!$A$1:$I$55</definedName>
    <definedName name="_xlnm.Print_Area" localSheetId="9">'Сироты'!$A$1:$I$57</definedName>
    <definedName name="_xlnm.Print_Area" localSheetId="5">'УГС'!$A$1:$D$169</definedName>
    <definedName name="_xlnm.Print_Area" localSheetId="6">'Целевой прием'!$A$1:$I$56</definedName>
  </definedNames>
  <calcPr fullCalcOnLoad="1"/>
</workbook>
</file>

<file path=xl/comments10.xml><?xml version="1.0" encoding="utf-8"?>
<comments xmlns="http://schemas.openxmlformats.org/spreadsheetml/2006/main">
  <authors>
    <author>User</author>
    <author>ASUS</author>
  </authors>
  <commentList>
    <comment ref="F50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F10" authorId="1">
      <text>
        <r>
          <rPr>
            <b/>
            <sz val="10"/>
            <rFont val="Tahoma"/>
            <family val="2"/>
          </rPr>
          <t>ком.прием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Пискунова Ирина Васильевна</author>
  </authors>
  <commentList>
    <comment ref="E26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E55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  <comment ref="I55" authorId="0">
      <text>
        <r>
          <rPr>
            <b/>
            <sz val="9"/>
            <rFont val="Tahoma"/>
            <family val="2"/>
          </rPr>
          <t>1 минобр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Ira</author>
  </authors>
  <commentList>
    <comment ref="E25" authorId="0">
      <text>
        <r>
          <rPr>
            <sz val="9"/>
            <rFont val="Tahoma"/>
            <family val="2"/>
          </rPr>
          <t>1 чел по направл. Минобрнауки РФ</t>
        </r>
        <r>
          <rPr>
            <sz val="9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rFont val="Tahoma"/>
            <family val="2"/>
          </rPr>
          <t>1 чел по направл. Минобрнауки РФ</t>
        </r>
      </text>
    </comment>
  </commentList>
</comments>
</file>

<file path=xl/comments3.xml><?xml version="1.0" encoding="utf-8"?>
<comments xmlns="http://schemas.openxmlformats.org/spreadsheetml/2006/main">
  <authors>
    <author>Пискунова Ирина Васильевна</author>
  </authors>
  <commentList>
    <comment ref="E26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9"/>
            <rFont val="Tahoma"/>
            <family val="2"/>
          </rPr>
          <t>1 Минобр Южная Осетия</t>
        </r>
      </text>
    </comment>
    <comment ref="C55" authorId="0">
      <text>
        <r>
          <rPr>
            <b/>
            <sz val="9"/>
            <rFont val="Tahoma"/>
            <family val="2"/>
          </rPr>
          <t>1 Минобр Южная Осетия</t>
        </r>
        <r>
          <rPr>
            <sz val="9"/>
            <rFont val="Tahoma"/>
            <family val="2"/>
          </rPr>
          <t xml:space="preserve">
</t>
        </r>
      </text>
    </comment>
    <comment ref="E55" authorId="0">
      <text>
        <r>
          <rPr>
            <b/>
            <sz val="9"/>
            <rFont val="Tahoma"/>
            <family val="2"/>
          </rPr>
          <t>1 Минобр Грузия</t>
        </r>
        <r>
          <rPr>
            <sz val="9"/>
            <rFont val="Tahoma"/>
            <family val="2"/>
          </rPr>
          <t xml:space="preserve">
</t>
        </r>
      </text>
    </comment>
    <comment ref="I55" authorId="0">
      <text>
        <r>
          <rPr>
            <b/>
            <sz val="9"/>
            <rFont val="Tahoma"/>
            <family val="2"/>
          </rPr>
          <t>2 минобр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ASUS</author>
    <author>Пискунова Ирина Васильевна</author>
  </authors>
  <commentList>
    <comment ref="E26" authorId="0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9"/>
            <rFont val="Tahoma"/>
            <family val="2"/>
          </rPr>
          <t>1 Минобр Южная Осетия</t>
        </r>
        <r>
          <rPr>
            <sz val="9"/>
            <rFont val="Tahoma"/>
            <family val="2"/>
          </rPr>
          <t xml:space="preserve">
</t>
        </r>
      </text>
    </comment>
    <comment ref="C55" authorId="1">
      <text>
        <r>
          <rPr>
            <b/>
            <sz val="9"/>
            <rFont val="Tahoma"/>
            <family val="2"/>
          </rPr>
          <t>1 Минобр Ю.О.</t>
        </r>
        <r>
          <rPr>
            <sz val="9"/>
            <rFont val="Tahoma"/>
            <family val="2"/>
          </rPr>
          <t xml:space="preserve">
</t>
        </r>
      </text>
    </comment>
    <comment ref="E55" authorId="1">
      <text>
        <r>
          <rPr>
            <b/>
            <sz val="9"/>
            <rFont val="Tahoma"/>
            <family val="2"/>
          </rPr>
          <t>1 Минобр. Грузия</t>
        </r>
        <r>
          <rPr>
            <sz val="9"/>
            <rFont val="Tahoma"/>
            <family val="2"/>
          </rPr>
          <t xml:space="preserve">
</t>
        </r>
      </text>
    </comment>
    <comment ref="I55" authorId="1">
      <text>
        <r>
          <rPr>
            <b/>
            <sz val="9"/>
            <rFont val="Tahoma"/>
            <family val="2"/>
          </rPr>
          <t>2 Минобр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Ira</author>
    <author>User</author>
    <author>Пискунова Ирина Васильевна</author>
    <author>ASUS</author>
  </authors>
  <commentList>
    <comment ref="BH36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G36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F26" authorId="0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AL36" authorId="1">
      <text>
        <r>
          <rPr>
            <b/>
            <sz val="9"/>
            <rFont val="Tahoma"/>
            <family val="2"/>
          </rPr>
          <t>ком.прием</t>
        </r>
      </text>
    </comment>
    <comment ref="AN36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N38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W36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T48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36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38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K4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O36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D36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N36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T36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Y28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9"/>
            <rFont val="Tahoma"/>
            <family val="2"/>
          </rPr>
          <t xml:space="preserve">Узбекистан 1 ком.прием
</t>
        </r>
      </text>
    </comment>
    <comment ref="E5" authorId="2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D11" authorId="2">
      <text>
        <r>
          <rPr>
            <b/>
            <sz val="9"/>
            <rFont val="Tahoma"/>
            <family val="2"/>
          </rPr>
          <t>Литва</t>
        </r>
        <r>
          <rPr>
            <sz val="9"/>
            <rFont val="Tahoma"/>
            <family val="2"/>
          </rPr>
          <t xml:space="preserve">
</t>
        </r>
      </text>
    </comment>
    <comment ref="F11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12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F12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Туркмен. ком.прием</t>
        </r>
      </text>
    </comment>
    <comment ref="F14" authorId="1">
      <text>
        <r>
          <rPr>
            <b/>
            <sz val="10"/>
            <rFont val="Tahoma"/>
            <family val="2"/>
          </rPr>
          <t xml:space="preserve">Южная Осетия 1  ком.прием
Туркменистан 1 ком.прием
</t>
        </r>
      </text>
    </comment>
    <comment ref="E17" authorId="2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F18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E19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E21" authorId="1">
      <text>
        <r>
          <rPr>
            <b/>
            <sz val="9"/>
            <rFont val="Tahoma"/>
            <family val="2"/>
          </rPr>
          <t>Туркменистан, ком.прием</t>
        </r>
      </text>
    </comment>
    <comment ref="F21" authorId="1">
      <text>
        <r>
          <rPr>
            <b/>
            <sz val="9"/>
            <rFont val="Tahoma"/>
            <family val="2"/>
          </rPr>
          <t>Туркменистан, ком.прием</t>
        </r>
      </text>
    </comment>
    <comment ref="E26" authorId="0">
      <text>
        <r>
          <rPr>
            <b/>
            <sz val="9"/>
            <rFont val="Tahoma"/>
            <family val="2"/>
          </rPr>
          <t>Грузия Минобр</t>
        </r>
        <r>
          <rPr>
            <sz val="9"/>
            <rFont val="Tahoma"/>
            <family val="2"/>
          </rPr>
          <t xml:space="preserve">
</t>
        </r>
      </text>
    </comment>
    <comment ref="E27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E28" authorId="2">
      <text>
        <r>
          <rPr>
            <b/>
            <sz val="9"/>
            <rFont val="Tahoma"/>
            <family val="2"/>
          </rPr>
          <t>ком.прием,  Сенегал</t>
        </r>
        <r>
          <rPr>
            <sz val="9"/>
            <rFont val="Tahoma"/>
            <family val="2"/>
          </rPr>
          <t xml:space="preserve">
</t>
        </r>
      </text>
    </comment>
    <comment ref="F32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F33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E34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F34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D35" authorId="2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E35" authorId="1">
      <text>
        <r>
          <rPr>
            <b/>
            <sz val="9"/>
            <rFont val="Tahoma"/>
            <family val="2"/>
          </rPr>
          <t>Туркмения</t>
        </r>
        <r>
          <rPr>
            <sz val="9"/>
            <rFont val="Tahoma"/>
            <family val="2"/>
          </rPr>
          <t xml:space="preserve">
</t>
        </r>
      </text>
    </comment>
    <comment ref="F35" authorId="1">
      <text>
        <r>
          <rPr>
            <b/>
            <sz val="9"/>
            <rFont val="Tahoma"/>
            <family val="2"/>
          </rPr>
          <t>Туркмения</t>
        </r>
        <r>
          <rPr>
            <sz val="9"/>
            <rFont val="Tahoma"/>
            <family val="2"/>
          </rPr>
          <t xml:space="preserve">
</t>
        </r>
      </text>
    </comment>
    <comment ref="D36" authorId="1">
      <text>
        <r>
          <rPr>
            <b/>
            <sz val="9"/>
            <rFont val="Tahoma"/>
            <family val="2"/>
          </rPr>
          <t xml:space="preserve">2 Узбекистан ком.прием
1 Франция
1 Турция
1 Эквадор
1 Иран
</t>
        </r>
      </text>
    </comment>
    <comment ref="E36" authorId="1">
      <text>
        <r>
          <rPr>
            <b/>
            <sz val="9"/>
            <rFont val="Tahoma"/>
            <family val="2"/>
          </rPr>
          <t>Узбекистан ком.прием</t>
        </r>
      </text>
    </comment>
    <comment ref="F36" authorId="1">
      <text>
        <r>
          <rPr>
            <b/>
            <sz val="9"/>
            <rFont val="Tahoma"/>
            <family val="2"/>
          </rPr>
          <t>Грузия ком.прием
Таджикистан 2 ком.прием</t>
        </r>
      </text>
    </comment>
    <comment ref="G36" authorId="0">
      <text>
        <r>
          <rPr>
            <b/>
            <sz val="9"/>
            <rFont val="Tahoma"/>
            <family val="2"/>
          </rPr>
          <t>ком.прием
Южная Осетия - 1
Казахстан - 1
Грузия - 1
Узбекистан - 2</t>
        </r>
        <r>
          <rPr>
            <sz val="9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9"/>
            <rFont val="Tahoma"/>
            <family val="2"/>
          </rPr>
          <t xml:space="preserve">Узбекистан
</t>
        </r>
        <r>
          <rPr>
            <sz val="9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9"/>
            <rFont val="Tahoma"/>
            <family val="2"/>
          </rPr>
          <t xml:space="preserve">Южная Осетия
</t>
        </r>
        <r>
          <rPr>
            <sz val="9"/>
            <rFont val="Tahoma"/>
            <family val="2"/>
          </rPr>
          <t xml:space="preserve">
</t>
        </r>
      </text>
    </comment>
    <comment ref="D38" authorId="3">
      <text>
        <r>
          <rPr>
            <b/>
            <sz val="9"/>
            <rFont val="Tahoma"/>
            <family val="2"/>
          </rPr>
          <t>3 Узбекист. ком.прием
1 Туркмен. Ком.прием</t>
        </r>
      </text>
    </comment>
    <comment ref="E38" authorId="1">
      <text>
        <r>
          <rPr>
            <b/>
            <sz val="9"/>
            <rFont val="Tahoma"/>
            <family val="2"/>
          </rPr>
          <t>Туркменистан 4 ком.прием</t>
        </r>
      </text>
    </comment>
    <comment ref="G38" authorId="2">
      <text>
        <r>
          <rPr>
            <b/>
            <sz val="9"/>
            <rFont val="Tahoma"/>
            <family val="2"/>
          </rPr>
          <t>Узбек. ком.пр.</t>
        </r>
        <r>
          <rPr>
            <sz val="9"/>
            <rFont val="Tahoma"/>
            <family val="2"/>
          </rPr>
          <t xml:space="preserve">
</t>
        </r>
      </text>
    </comment>
    <comment ref="D39" authorId="2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D40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F40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E41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F41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F44" authorId="1">
      <text>
        <r>
          <rPr>
            <b/>
            <sz val="9"/>
            <rFont val="Tahoma"/>
            <family val="2"/>
          </rPr>
          <t xml:space="preserve">Туркменистан </t>
        </r>
        <r>
          <rPr>
            <sz val="9"/>
            <rFont val="Tahoma"/>
            <family val="2"/>
          </rPr>
          <t xml:space="preserve">
</t>
        </r>
      </text>
    </comment>
    <comment ref="D45" authorId="2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46" authorId="2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E47" authorId="2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E48" authorId="1">
      <text>
        <r>
          <rPr>
            <b/>
            <sz val="9"/>
            <rFont val="Tahoma"/>
            <family val="2"/>
          </rPr>
          <t xml:space="preserve">Камерун ком.прием
</t>
        </r>
      </text>
    </comment>
    <comment ref="E50" authorId="1">
      <text>
        <r>
          <rPr>
            <b/>
            <sz val="9"/>
            <rFont val="Tahoma"/>
            <family val="2"/>
          </rPr>
          <t>Южная Осетия 1 ком.прием
Туркменистан 4 ком.прием</t>
        </r>
        <r>
          <rPr>
            <sz val="9"/>
            <rFont val="Tahoma"/>
            <family val="2"/>
          </rPr>
          <t xml:space="preserve">
</t>
        </r>
      </text>
    </comment>
    <comment ref="F50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E52" authorId="2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E56" authorId="1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E59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F59" authorId="1">
      <text>
        <r>
          <rPr>
            <b/>
            <sz val="9"/>
            <rFont val="Tahoma"/>
            <family val="2"/>
          </rPr>
          <t>Туркменистан ком.прием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Южная Осетия</t>
        </r>
      </text>
    </comment>
    <comment ref="N1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O36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M50" authorId="1">
      <text>
        <r>
          <rPr>
            <b/>
            <sz val="9"/>
            <rFont val="Tahoma"/>
            <family val="2"/>
          </rPr>
          <t>ком.прием</t>
        </r>
      </text>
    </comment>
    <comment ref="AQ12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R12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Q1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R1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Q16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R18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Q19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Q21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R21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Q27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Q34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R34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Q38" authorId="1">
      <text>
        <r>
          <rPr>
            <b/>
            <sz val="9"/>
            <rFont val="Tahoma"/>
            <family val="2"/>
          </rPr>
          <t>ком.прием</t>
        </r>
      </text>
    </comment>
    <comment ref="AP41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Q41" authorId="1">
      <text>
        <r>
          <rPr>
            <b/>
            <sz val="9"/>
            <rFont val="Tahoma"/>
            <family val="2"/>
          </rPr>
          <t>ком.прием</t>
        </r>
      </text>
    </comment>
    <comment ref="AR41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Q46" authorId="1">
      <text>
        <r>
          <rPr>
            <b/>
            <sz val="9"/>
            <rFont val="Tahoma"/>
            <family val="2"/>
          </rPr>
          <t>ком.прием</t>
        </r>
      </text>
    </comment>
    <comment ref="AQ50" authorId="1">
      <text>
        <r>
          <rPr>
            <b/>
            <sz val="9"/>
            <rFont val="Tahoma"/>
            <family val="2"/>
          </rPr>
          <t>ком.прием</t>
        </r>
      </text>
    </comment>
    <comment ref="AR50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Q52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Q59" authorId="1">
      <text>
        <r>
          <rPr>
            <b/>
            <sz val="9"/>
            <rFont val="Tahoma"/>
            <family val="2"/>
          </rPr>
          <t>ком.прием</t>
        </r>
      </text>
    </comment>
    <comment ref="AR59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E16" authorId="1">
      <text>
        <r>
          <rPr>
            <b/>
            <sz val="9"/>
            <rFont val="Tahoma"/>
            <family val="2"/>
          </rPr>
          <t xml:space="preserve">Туркменистан ком.прием
</t>
        </r>
      </text>
    </comment>
    <comment ref="C38" authorId="3">
      <text>
        <r>
          <rPr>
            <b/>
            <sz val="9"/>
            <rFont val="Tahoma"/>
            <family val="2"/>
          </rPr>
          <t xml:space="preserve">1 Узбекист. ком.прием
</t>
        </r>
        <r>
          <rPr>
            <sz val="9"/>
            <rFont val="Tahoma"/>
            <family val="2"/>
          </rPr>
          <t xml:space="preserve">
</t>
        </r>
      </text>
    </comment>
    <comment ref="AJ38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8" authorId="2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C11" authorId="2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C23" authorId="2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K28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28" authorId="2">
      <text>
        <r>
          <rPr>
            <b/>
            <sz val="9"/>
            <rFont val="Tahoma"/>
            <family val="2"/>
          </rPr>
          <t>Южная Осетия</t>
        </r>
        <r>
          <rPr>
            <sz val="9"/>
            <rFont val="Tahoma"/>
            <family val="2"/>
          </rPr>
          <t xml:space="preserve">
</t>
        </r>
      </text>
    </comment>
    <comment ref="C36" authorId="2">
      <text>
        <r>
          <rPr>
            <b/>
            <sz val="9"/>
            <rFont val="Tahoma"/>
            <family val="2"/>
          </rPr>
          <t>Абхазия, ком.прием
Иран, ком.прием
2 Южная Осетия, ком.прием</t>
        </r>
      </text>
    </comment>
    <comment ref="K36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BS36" authorId="2">
      <text>
        <r>
          <rPr>
            <b/>
            <sz val="9"/>
            <rFont val="Tahoma"/>
            <family val="2"/>
          </rPr>
          <t>ком.прием</t>
        </r>
      </text>
    </comment>
    <comment ref="P36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47" authorId="2">
      <text>
        <r>
          <rPr>
            <b/>
            <sz val="9"/>
            <rFont val="Tahoma"/>
            <family val="2"/>
          </rPr>
          <t xml:space="preserve"> 3 Узбекистан</t>
        </r>
        <r>
          <rPr>
            <sz val="9"/>
            <rFont val="Tahoma"/>
            <family val="2"/>
          </rPr>
          <t xml:space="preserve">
</t>
        </r>
      </text>
    </comment>
    <comment ref="C54" authorId="2">
      <text>
        <r>
          <rPr>
            <b/>
            <sz val="9"/>
            <rFont val="Tahoma"/>
            <family val="2"/>
          </rPr>
          <t>Южная Осетия</t>
        </r>
      </text>
    </comment>
    <comment ref="K54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56" authorId="2">
      <text>
        <r>
          <rPr>
            <b/>
            <sz val="9"/>
            <rFont val="Tahoma"/>
            <family val="2"/>
          </rPr>
          <t>Южная Осетия</t>
        </r>
      </text>
    </comment>
    <comment ref="C58" authorId="2">
      <text>
        <r>
          <rPr>
            <b/>
            <sz val="9"/>
            <rFont val="Tahoma"/>
            <family val="2"/>
          </rPr>
          <t>Южная Осетия</t>
        </r>
      </text>
    </comment>
    <comment ref="E58" authorId="2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49" authorId="0">
      <text>
        <r>
          <rPr>
            <b/>
            <sz val="9"/>
            <rFont val="Tahoma"/>
            <family val="2"/>
          </rPr>
          <t>Южная Осетия Минобр</t>
        </r>
        <r>
          <rPr>
            <sz val="9"/>
            <rFont val="Tahoma"/>
            <family val="2"/>
          </rPr>
          <t xml:space="preserve">
</t>
        </r>
      </text>
    </comment>
    <comment ref="K49" authorId="2">
      <text>
        <r>
          <rPr>
            <b/>
            <sz val="9"/>
            <rFont val="Tahoma"/>
            <family val="2"/>
          </rPr>
          <t>Минобр</t>
        </r>
        <r>
          <rPr>
            <sz val="9"/>
            <rFont val="Tahoma"/>
            <family val="2"/>
          </rPr>
          <t xml:space="preserve">
</t>
        </r>
      </text>
    </comment>
    <comment ref="E40" authorId="1">
      <text>
        <r>
          <rPr>
            <b/>
            <sz val="9"/>
            <rFont val="Tahoma"/>
            <family val="2"/>
          </rPr>
          <t>Туркменистан</t>
        </r>
        <r>
          <rPr>
            <sz val="9"/>
            <rFont val="Tahoma"/>
            <family val="2"/>
          </rPr>
          <t xml:space="preserve">
</t>
        </r>
      </text>
    </comment>
    <comment ref="C60" authorId="2">
      <text>
        <r>
          <rPr>
            <b/>
            <sz val="9"/>
            <rFont val="Tahoma"/>
            <family val="2"/>
          </rPr>
          <t>1 Минобр. Ю.О.</t>
        </r>
        <r>
          <rPr>
            <sz val="9"/>
            <rFont val="Tahoma"/>
            <family val="2"/>
          </rPr>
          <t xml:space="preserve">
</t>
        </r>
      </text>
    </comment>
    <comment ref="E60" authorId="2">
      <text>
        <r>
          <rPr>
            <b/>
            <sz val="9"/>
            <rFont val="Tahoma"/>
            <family val="2"/>
          </rPr>
          <t>1 Минобр. Грузия</t>
        </r>
      </text>
    </comment>
    <comment ref="I60" authorId="2">
      <text>
        <r>
          <rPr>
            <b/>
            <sz val="9"/>
            <rFont val="Tahoma"/>
            <family val="2"/>
          </rPr>
          <t>2 Минобр. Ю.О. и Грузия</t>
        </r>
        <r>
          <rPr>
            <sz val="9"/>
            <rFont val="Tahoma"/>
            <family val="2"/>
          </rPr>
          <t xml:space="preserve">
</t>
        </r>
      </text>
    </comment>
    <comment ref="D12" authorId="1">
      <text>
        <r>
          <rPr>
            <b/>
            <sz val="9"/>
            <rFont val="Tahoma"/>
            <family val="2"/>
          </rPr>
          <t>Туркменистан, ком.прием</t>
        </r>
        <r>
          <rPr>
            <sz val="9"/>
            <rFont val="Tahoma"/>
            <family val="2"/>
          </rPr>
          <t xml:space="preserve">
</t>
        </r>
      </text>
    </comment>
    <comment ref="AP12" authorId="1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AP38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C16" authorId="1">
      <text>
        <r>
          <rPr>
            <b/>
            <sz val="9"/>
            <rFont val="Tahoma"/>
            <family val="2"/>
          </rPr>
          <t xml:space="preserve">Сирия ком.прием
</t>
        </r>
      </text>
    </comment>
    <comment ref="BX16" authorId="2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User</author>
    <author>Пискунова Ирина Васильевна</author>
  </authors>
  <commentList>
    <comment ref="F17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9"/>
            <rFont val="Tahoma"/>
            <family val="2"/>
          </rPr>
          <t>ком.прием</t>
        </r>
        <r>
          <rPr>
            <sz val="9"/>
            <rFont val="Tahoma"/>
            <family val="2"/>
          </rPr>
          <t xml:space="preserve">
соматика</t>
        </r>
      </text>
    </comment>
    <comment ref="M6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зрение</t>
        </r>
      </text>
    </comment>
    <comment ref="N6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M7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O10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N12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P12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O13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M14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N14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O16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P16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M19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N19" authorId="1">
      <text>
        <r>
          <rPr>
            <b/>
            <sz val="9"/>
            <rFont val="Tahoma"/>
            <family val="2"/>
          </rPr>
          <t>зрение</t>
        </r>
        <r>
          <rPr>
            <sz val="9"/>
            <rFont val="Tahoma"/>
            <family val="2"/>
          </rPr>
          <t xml:space="preserve">
</t>
        </r>
      </text>
    </comment>
    <comment ref="N20" authorId="1">
      <text>
        <r>
          <rPr>
            <b/>
            <sz val="9"/>
            <rFont val="Tahoma"/>
            <family val="2"/>
          </rPr>
          <t>ОДА колясочник</t>
        </r>
        <r>
          <rPr>
            <sz val="9"/>
            <rFont val="Tahoma"/>
            <family val="2"/>
          </rPr>
          <t xml:space="preserve">
</t>
        </r>
      </text>
    </comment>
    <comment ref="N21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P21" authorId="1">
      <text>
        <r>
          <rPr>
            <sz val="9"/>
            <rFont val="Tahoma"/>
            <family val="2"/>
          </rPr>
          <t xml:space="preserve">ОДА
</t>
        </r>
      </text>
    </comment>
    <comment ref="O23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N25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O26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M27" authorId="1">
      <text>
        <r>
          <rPr>
            <b/>
            <sz val="9"/>
            <rFont val="Tahoma"/>
            <family val="2"/>
          </rPr>
          <t>ОДА
Зрение</t>
        </r>
        <r>
          <rPr>
            <sz val="9"/>
            <rFont val="Tahoma"/>
            <family val="2"/>
          </rPr>
          <t xml:space="preserve">
</t>
        </r>
      </text>
    </comment>
    <comment ref="N27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M29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P29" authorId="1">
      <text>
        <r>
          <rPr>
            <b/>
            <sz val="9"/>
            <rFont val="Tahoma"/>
            <family val="2"/>
          </rPr>
          <t>ОДА
Зрение</t>
        </r>
        <r>
          <rPr>
            <sz val="9"/>
            <rFont val="Tahoma"/>
            <family val="2"/>
          </rPr>
          <t xml:space="preserve">
</t>
        </r>
      </text>
    </comment>
    <comment ref="N30" authorId="1">
      <text>
        <r>
          <rPr>
            <b/>
            <sz val="9"/>
            <rFont val="Tahoma"/>
            <family val="2"/>
          </rPr>
          <t>Слух</t>
        </r>
      </text>
    </comment>
    <comment ref="O31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P32" authorId="1">
      <text>
        <r>
          <rPr>
            <b/>
            <sz val="9"/>
            <rFont val="Tahoma"/>
            <family val="2"/>
          </rPr>
          <t>ОДА
Соматика</t>
        </r>
        <r>
          <rPr>
            <sz val="9"/>
            <rFont val="Tahoma"/>
            <family val="2"/>
          </rPr>
          <t xml:space="preserve">
</t>
        </r>
      </text>
    </comment>
    <comment ref="M33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N33" authorId="1">
      <text>
        <r>
          <rPr>
            <b/>
            <sz val="9"/>
            <rFont val="Tahoma"/>
            <family val="2"/>
          </rPr>
          <t>Слух</t>
        </r>
        <r>
          <rPr>
            <sz val="9"/>
            <rFont val="Tahoma"/>
            <family val="2"/>
          </rPr>
          <t xml:space="preserve">
</t>
        </r>
      </text>
    </comment>
    <comment ref="P34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N35" authorId="1">
      <text>
        <r>
          <rPr>
            <b/>
            <sz val="9"/>
            <rFont val="Tahoma"/>
            <family val="2"/>
          </rPr>
          <t>Зрение
Соматика</t>
        </r>
        <r>
          <rPr>
            <sz val="9"/>
            <rFont val="Tahoma"/>
            <family val="2"/>
          </rPr>
          <t xml:space="preserve">
</t>
        </r>
      </text>
    </comment>
    <comment ref="O35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O36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P36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N38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O38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P38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Q38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N39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O39" authorId="1">
      <text>
        <r>
          <rPr>
            <b/>
            <sz val="9"/>
            <rFont val="Tahoma"/>
            <family val="2"/>
          </rPr>
          <t>Слух</t>
        </r>
        <r>
          <rPr>
            <sz val="9"/>
            <rFont val="Tahoma"/>
            <family val="2"/>
          </rPr>
          <t xml:space="preserve">
</t>
        </r>
      </text>
    </comment>
    <comment ref="O43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M45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O45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P45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M48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O48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P48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M50" authorId="1">
      <text>
        <r>
          <rPr>
            <b/>
            <sz val="9"/>
            <rFont val="Tahoma"/>
            <family val="2"/>
          </rPr>
          <t>Соматика</t>
        </r>
      </text>
    </comment>
    <comment ref="N50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M51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N51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O51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P51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P55" authorId="1">
      <text>
        <r>
          <rPr>
            <b/>
            <sz val="9"/>
            <rFont val="Tahoma"/>
            <family val="2"/>
          </rPr>
          <t>Соматика</t>
        </r>
        <r>
          <rPr>
            <sz val="9"/>
            <rFont val="Tahoma"/>
            <family val="2"/>
          </rPr>
          <t xml:space="preserve">
</t>
        </r>
      </text>
    </comment>
    <comment ref="N57" authorId="1">
      <text>
        <r>
          <rPr>
            <b/>
            <sz val="9"/>
            <rFont val="Tahoma"/>
            <family val="2"/>
          </rPr>
          <t>Слух
Соматика</t>
        </r>
      </text>
    </comment>
    <comment ref="P57" authorId="1">
      <text>
        <r>
          <rPr>
            <b/>
            <sz val="9"/>
            <rFont val="Tahoma"/>
            <family val="2"/>
          </rPr>
          <t>ОДА</t>
        </r>
        <r>
          <rPr>
            <sz val="9"/>
            <rFont val="Tahoma"/>
            <family val="2"/>
          </rPr>
          <t xml:space="preserve">
</t>
        </r>
      </text>
    </comment>
    <comment ref="K6" authorId="1">
      <text>
        <r>
          <rPr>
            <sz val="9"/>
            <rFont val="Tahoma"/>
            <family val="2"/>
          </rPr>
          <t>Зрение</t>
        </r>
      </text>
    </comment>
    <comment ref="O56" authorId="1">
      <text>
        <r>
          <rPr>
            <b/>
            <sz val="9"/>
            <rFont val="Tahoma"/>
            <family val="2"/>
          </rPr>
          <t>По слуху</t>
        </r>
      </text>
    </comment>
  </commentList>
</comments>
</file>

<file path=xl/sharedStrings.xml><?xml version="1.0" encoding="utf-8"?>
<sst xmlns="http://schemas.openxmlformats.org/spreadsheetml/2006/main" count="1167" uniqueCount="314">
  <si>
    <t>Факультет, специальность</t>
  </si>
  <si>
    <t>Всего</t>
  </si>
  <si>
    <t>Всего на фак-те</t>
  </si>
  <si>
    <t>Русской филологии</t>
  </si>
  <si>
    <t>Осетинской филологии</t>
  </si>
  <si>
    <t>Журналистики</t>
  </si>
  <si>
    <t>Исторический</t>
  </si>
  <si>
    <t>Юридический</t>
  </si>
  <si>
    <t>Иностранных языков</t>
  </si>
  <si>
    <t>Географии и геоэкологии</t>
  </si>
  <si>
    <t>Физико-технический</t>
  </si>
  <si>
    <t>Искусств</t>
  </si>
  <si>
    <t>Физ. культуры и спорта</t>
  </si>
  <si>
    <t xml:space="preserve">                                                                                ИТОГО на  ДО</t>
  </si>
  <si>
    <t>Управления</t>
  </si>
  <si>
    <t>Экономический</t>
  </si>
  <si>
    <t>КУРСЫ</t>
  </si>
  <si>
    <t>ИТОГО:</t>
  </si>
  <si>
    <t>КЦП</t>
  </si>
  <si>
    <t>Международных отношений</t>
  </si>
  <si>
    <t>кол-во студ.</t>
  </si>
  <si>
    <t>всего студентов:</t>
  </si>
  <si>
    <t>030301.65 Психология</t>
  </si>
  <si>
    <t>ком.пр.</t>
  </si>
  <si>
    <t>бюджет</t>
  </si>
  <si>
    <t>в т.ч.</t>
  </si>
  <si>
    <t>всего</t>
  </si>
  <si>
    <t>бюдж</t>
  </si>
  <si>
    <t>Факультет, направление/специальность</t>
  </si>
  <si>
    <t>031201.65 Теор.и мет.преп.ин.яз.и культур (англ. яз.)</t>
  </si>
  <si>
    <t>КЦП-контрольные цифры приема</t>
  </si>
  <si>
    <t>ПОЯСНЕНИЯ:</t>
  </si>
  <si>
    <t>Математики и информационных технологий</t>
  </si>
  <si>
    <t>01.00.00 Математика и механика</t>
  </si>
  <si>
    <t>03.00.00 Физика и астрономия</t>
  </si>
  <si>
    <t>04.00.00 Химия</t>
  </si>
  <si>
    <t>05.00.00 Науки о Земле</t>
  </si>
  <si>
    <t>06.00.00 Биологические науки</t>
  </si>
  <si>
    <t>09.00.00 Информатика и вычислительная техника</t>
  </si>
  <si>
    <t>19.00.00 Промышленная экология и биотехнологии</t>
  </si>
  <si>
    <t>29.00.00 Технологии легкой промышленности</t>
  </si>
  <si>
    <t>37.00.00 Психологические науки</t>
  </si>
  <si>
    <t>38.00.00 Экономика и управление</t>
  </si>
  <si>
    <t>39.00.00 Социология и социальная работа</t>
  </si>
  <si>
    <t>40.00.00 Юриспруденция</t>
  </si>
  <si>
    <t>42.00.00 Средства массовой информации и информационно-библиотечное дело</t>
  </si>
  <si>
    <t>43.00.00 Сервис и туризм</t>
  </si>
  <si>
    <t>44.00.00 Образование и педагогические науки</t>
  </si>
  <si>
    <t>45.00.00 Языкознание и литературоведение</t>
  </si>
  <si>
    <t>46.00.00 История и археология</t>
  </si>
  <si>
    <t>49.00.00 Физическая культура и спорт</t>
  </si>
  <si>
    <t>31.00.00 Клиническая медицина</t>
  </si>
  <si>
    <t>33.00.00 Фармация</t>
  </si>
  <si>
    <t>52.05.02 Режиссура театра</t>
  </si>
  <si>
    <t>52.05.01 Актерское искусство</t>
  </si>
  <si>
    <t xml:space="preserve">42.03.02 Журналистика </t>
  </si>
  <si>
    <t xml:space="preserve">46.03.01 История </t>
  </si>
  <si>
    <t xml:space="preserve">37.03.01 Психология </t>
  </si>
  <si>
    <t xml:space="preserve">40.03.01 Юриспруденция </t>
  </si>
  <si>
    <t xml:space="preserve">45.03.02 Лингвистика </t>
  </si>
  <si>
    <t xml:space="preserve">44.03.02 Психолого-педагогическое образование </t>
  </si>
  <si>
    <t xml:space="preserve">06.03.01 Биология </t>
  </si>
  <si>
    <t xml:space="preserve">19.03.02 Продукты питания из растительного сырья </t>
  </si>
  <si>
    <t xml:space="preserve">05.03.02 География </t>
  </si>
  <si>
    <t xml:space="preserve">05.03.06 Экология и природопользование </t>
  </si>
  <si>
    <t xml:space="preserve">43.03.02 Туризм </t>
  </si>
  <si>
    <t xml:space="preserve">21.03.02 Землеустройство и кадастры </t>
  </si>
  <si>
    <t xml:space="preserve">04.03.01 Химия </t>
  </si>
  <si>
    <t xml:space="preserve">29.03.05 Конструирование изделий легкой промышленности </t>
  </si>
  <si>
    <t xml:space="preserve">01.03.01 Математика </t>
  </si>
  <si>
    <t xml:space="preserve">01.03.02 Прикладная математика и информатика </t>
  </si>
  <si>
    <t xml:space="preserve">09.03.01 Информатика и вычислительная техника </t>
  </si>
  <si>
    <t xml:space="preserve">38.03.02 Менеджмент </t>
  </si>
  <si>
    <t xml:space="preserve">49.03.01 Физическая культура </t>
  </si>
  <si>
    <t>33.05.01 Фармация</t>
  </si>
  <si>
    <t xml:space="preserve">39.03.01 Социология </t>
  </si>
  <si>
    <t xml:space="preserve">39.03.02 Социальная работа </t>
  </si>
  <si>
    <t xml:space="preserve">38.03.07 Товароведение </t>
  </si>
  <si>
    <t xml:space="preserve">03.03.02 Физика </t>
  </si>
  <si>
    <t>1 курс</t>
  </si>
  <si>
    <t>2 курс</t>
  </si>
  <si>
    <t>3 курс</t>
  </si>
  <si>
    <t>4 курс</t>
  </si>
  <si>
    <t>5 курс</t>
  </si>
  <si>
    <r>
      <t>01.03.01 Математика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</si>
  <si>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01.03.02 Прикладная математика и информатика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</si>
  <si>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03.03.02 Физика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</si>
  <si>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04.03.01 Химия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</si>
  <si>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05.03.02 География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</si>
  <si>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05.03.06 Экология и природопользование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</si>
  <si>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06.03.01 Биология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</si>
  <si>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09.03.01 Информатика и вычислительная техника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</si>
  <si>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29.03.05 Конструирование изделий легкой промышленности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</si>
  <si>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37.03.01 Психология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</si>
  <si>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38.03.02 Менеджмент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</si>
  <si>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</si>
  <si>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38.03.07 Товароведение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</si>
  <si>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39.03.01 Социология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</si>
  <si>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39.03.02 Социальная работа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</si>
  <si>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40.03.01 Юриспруденция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</si>
  <si>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42.03.02 Журналистика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</si>
  <si>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44.03.02 Психолого-педагогическое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</si>
  <si>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44.03.01 Педагогическое образование (профиль "Родной язык и литература")</t>
  </si>
  <si>
    <t>профиль "Начальное образование" (в русской школе)</t>
  </si>
  <si>
    <t>профиль "Начальное образование" (в национальной школе)</t>
  </si>
  <si>
    <t>профиль "Изобразительное искусство"</t>
  </si>
  <si>
    <t>профиль "Физическая культура"</t>
  </si>
  <si>
    <t>профиль "Отечественная филология (русский язык и литература)"</t>
  </si>
  <si>
    <t>45.03.01 Филология (профиль "Отечественная филология (русский язык и литература)")</t>
  </si>
  <si>
    <t>45.03.01 Филология (профиль "Отечественная филология (осетинский язык и литература)")</t>
  </si>
  <si>
    <r>
      <t>45.03.02 Лингвистика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</si>
  <si>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46.03.01 История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</si>
  <si>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49.03.01 Физическая культура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</si>
  <si>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44.03.01 Педагогическое образование (профиль "Физическая культура") </t>
  </si>
  <si>
    <t>38.03.04 Государственное и муниципальное управление</t>
  </si>
  <si>
    <t xml:space="preserve">44.03.01 Педагогическое образование (профиль "Начальное образование") (в русской школе) </t>
  </si>
  <si>
    <t xml:space="preserve">44.03.01 Педагогическое образование (профиль "Начальное образование") (в нац. школе) </t>
  </si>
  <si>
    <t>38.03.01 Экономика (профиль "Мировая экономика")</t>
  </si>
  <si>
    <r>
      <t>19.03.02 Продукты питания из растительного сырья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</si>
  <si>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профили "Финансы и кредит", "Бухгалтерский учет, анализ и аудит", "Налоги и налогообложение"</t>
  </si>
  <si>
    <t>38.03.01 Экономика (профили "Финансы и кредит", "Бухгалтерский учет, анализ и аудит", "Налоги и налогообложение")</t>
  </si>
  <si>
    <r>
      <t>38.03.01 Экономика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</si>
  <si>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38.03.04 Государственное и муниципальное управление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</si>
  <si>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</si>
  <si>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r>
      <t>45.03.01 Филология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всего, в т.ч.:</t>
    </r>
  </si>
  <si>
    <t>профиль "Отечественная филология (осетинский язык и литература)"</t>
  </si>
  <si>
    <t>профиль "Мировая экономика"</t>
  </si>
  <si>
    <t>на 3 курсе разница на 1 человека - Цховребова Э.Л. (продукты питания из раст.сырья), зачислена по направлению Минобрнауки РФ. В контингенте есть, в КЦП не участвует.</t>
  </si>
  <si>
    <t>на 5 курсе разница в 3 человека - Котаев С.Р. (режиссура театра), зачислен по направлению Минобрнауки РФ. В контингенте есть, в КЦП не участвует. Кайтмазова Д.Н. (психология) в академ.отпуске,  Габаев А.И. (лингвистика) загранком-ка до 10.10.15</t>
  </si>
  <si>
    <t>Количество вакантных бюджетных мест определяется как разница между контрольными цифрами соответствующего года приема (количество мест приема на первый год обучения) и фактическим количеством обучающихся по соответствующей специальности, направлению подготовки на соответствующем курсе</t>
  </si>
  <si>
    <t xml:space="preserve">Коды и наименования укрупненных групп специальностей и направлений подготовки / Коды и наименования  специальностей и направлений подготовки </t>
  </si>
  <si>
    <t xml:space="preserve">44.03.01 Педагогическое образование (профиль "Изобразительное искусство") </t>
  </si>
  <si>
    <t>Социологии и социальной работы</t>
  </si>
  <si>
    <t>Психолого-педагогический</t>
  </si>
  <si>
    <t>Химии, биологии и биотехнологии</t>
  </si>
  <si>
    <t>Стоматологии и фармации</t>
  </si>
  <si>
    <t>на 1 курсе на фармацию зачислена Алиева М.С. по направлению Минобразования РФ. В контингенте есть, в КЦП не участвует.</t>
  </si>
  <si>
    <t>Минобр</t>
  </si>
  <si>
    <t>31.05.03 Стоматология</t>
  </si>
  <si>
    <t>Южная Осетия</t>
  </si>
  <si>
    <t>Украина</t>
  </si>
  <si>
    <t>Узбекистан</t>
  </si>
  <si>
    <t>Туркменистан</t>
  </si>
  <si>
    <t>Азербайджан</t>
  </si>
  <si>
    <t>Грузия</t>
  </si>
  <si>
    <t>Армения</t>
  </si>
  <si>
    <t>52.00.00 Сценические искусства и литературное творчество</t>
  </si>
  <si>
    <t>Контингент  студентов  ДО (женщины)   на  01.11.2015  г.</t>
  </si>
  <si>
    <r>
      <t>31.05.03 Стоматология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</si>
  <si>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</si>
  <si>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</si>
  <si>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Кол-во вакантных бюджетных    мест на               1 курсе</t>
  </si>
  <si>
    <t>Кол-во вакантных бюджетных    мест на               2 курсе</t>
  </si>
  <si>
    <t>Кол-во вакантных бюджетных    мест на             3 курсе</t>
  </si>
  <si>
    <t>Кол-во вакантных бюджетных    мест на               4 курсе</t>
  </si>
  <si>
    <t>Кол-во вакантных бюджетных    мест на               5 курсе</t>
  </si>
  <si>
    <t xml:space="preserve">профиль "Начальное образование" </t>
  </si>
  <si>
    <t>52.05.01 Актерское искусство (специалитет)</t>
  </si>
  <si>
    <t>33.05.01 Фармация (специалитет)</t>
  </si>
  <si>
    <t>31.05.03 Стоматология (специалитет)</t>
  </si>
  <si>
    <r>
      <t>19.03.03 Продукты питания животного происхождения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</si>
  <si>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19.03.03 Продукты питания животного происхождения </t>
  </si>
  <si>
    <t>19.03.03 Продукты питания животного происхождения</t>
  </si>
  <si>
    <t>44.03.05 Педагогическое образование (с двумя профилями Физика, Математика")</t>
  </si>
  <si>
    <t>44.03.05 Педагогическое образование (с двумя профилями "Физика, Математика")</t>
  </si>
  <si>
    <t>44.03.05 Педагогическое образование (с двумя профилями "Химия, Биология")</t>
  </si>
  <si>
    <t>с двумя профилями "Осетинский язык и литература, Русский язык"</t>
  </si>
  <si>
    <t>44.03.05 Педагогическое образование (с двумя профилями "Осетинский язык и литература, Русский язык")</t>
  </si>
  <si>
    <r>
      <t>44.03.05 Педагогическое образование (с двумя профилями подготовки)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 т.ч.</t>
    </r>
  </si>
  <si>
    <t>зачисление в 2017 году</t>
  </si>
  <si>
    <t>38.03.07 Товароведение (профиль «Товарная экспертиза и оценочная деятельность»)</t>
  </si>
  <si>
    <t>43.03.02 Туризм (профиль "Технология и организация туроператорских и турагентских услуг")</t>
  </si>
  <si>
    <t xml:space="preserve">43.03.02 Туризм (профиль "Технология и организация туроператорских и турагентских услуг") </t>
  </si>
  <si>
    <r>
      <t xml:space="preserve">38.05.01 Экономическая безопасность (специалитет) </t>
    </r>
    <r>
      <rPr>
        <sz val="10"/>
        <rFont val="Times New Roman"/>
        <family val="1"/>
      </rPr>
      <t>(специализация "Экономико-правовое обеспечение экономической безопасности")</t>
    </r>
  </si>
  <si>
    <t xml:space="preserve"> </t>
  </si>
  <si>
    <r>
      <t>38.05.01 Экономическая безопасность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</si>
  <si>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33.05.01 Фармация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</si>
  <si>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31.05.03 Стоматология 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</si>
  <si>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52.05.01 Актерское искусство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</si>
  <si>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Казахстан</t>
  </si>
  <si>
    <t>Греция</t>
  </si>
  <si>
    <r>
      <rPr>
        <sz val="10"/>
        <color indexed="12"/>
        <rFont val="Times New Roman"/>
        <family val="1"/>
      </rPr>
      <t>38.05.01 Экономическая безопасность (специалитет)</t>
    </r>
    <r>
      <rPr>
        <sz val="10"/>
        <rFont val="Times New Roman"/>
        <family val="1"/>
      </rPr>
      <t xml:space="preserve"> (специализация "Экономико-правовое обеспечение экономической безопасности")</t>
    </r>
  </si>
  <si>
    <t>44.03.05 Педагогическое образование (с двумя профилями "История, Обществознание")</t>
  </si>
  <si>
    <r>
      <t>43.03.02 Туризм (профиль "Технология и организация туроператорских и турагентских услуг")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</si>
  <si>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(детей-инвалидов, инвалидов первой, второй, третьей групп)</t>
  </si>
  <si>
    <t>Контингент студентов очной формы обучения из числа инвалидов</t>
  </si>
  <si>
    <t xml:space="preserve">Контингент студентов очной формы обучения из числа женщин                        </t>
  </si>
  <si>
    <t>Контингент студентов очной формы обучения (бюджет + ком.прием) по укрупненным группам направлений подготовки и специальностей (УГНС)</t>
  </si>
  <si>
    <t>зачисление в 2018 году</t>
  </si>
  <si>
    <t>детей, оставшихся без попечения родителей, лиц из их числа</t>
  </si>
  <si>
    <t xml:space="preserve">Контингент студентов очной формы обучения из числа детей-сирот, </t>
  </si>
  <si>
    <t>58.03.01 Востоковедение и африканистика</t>
  </si>
  <si>
    <t>58.00.00 Востоковедение и африканистика</t>
  </si>
  <si>
    <t>54.00.00 Изобразительные и прикладные виды искусств</t>
  </si>
  <si>
    <r>
      <t>54.05.02 Живопись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</si>
  <si>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r>
      <t>58.03.01 Востоковедение и африканистика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</si>
  <si>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54.05.02 Живопись (специалитет)</t>
  </si>
  <si>
    <t>зачисление</t>
  </si>
  <si>
    <t>Таджикистан</t>
  </si>
  <si>
    <t>зачислено</t>
  </si>
  <si>
    <t>Экономики и управления</t>
  </si>
  <si>
    <t>зачисление в 2019 году</t>
  </si>
  <si>
    <t>44.03.01 Педагогическое образование («Дошкольное образование»)</t>
  </si>
  <si>
    <t xml:space="preserve">44.03.03 Специальное (дефектологическое) образование (профиль "Дефектология") </t>
  </si>
  <si>
    <t>44.03.05 Педагогическое образование (с двумя профилями «Родной язык и литература (осетинский язык и литература). Иностранный язык»)</t>
  </si>
  <si>
    <t>44.03.05 Педагогическое образование (с двумя профилями «Иностранный язык (английский). Русский язык как иностранный»)</t>
  </si>
  <si>
    <t>44.03.05 Педагогическое образование (с двумя профилями "Математика. Информатика")</t>
  </si>
  <si>
    <t>40.05.02 Правоохранительная деятельность (специалитет)</t>
  </si>
  <si>
    <r>
      <t>40.05.02 Правоохранительная деятельность (</t>
    </r>
    <r>
      <rPr>
        <sz val="12"/>
        <color indexed="10"/>
        <rFont val="Arial"/>
        <family val="2"/>
      </rPr>
      <t>специалитет</t>
    </r>
    <r>
      <rPr>
        <sz val="12"/>
        <rFont val="Arial"/>
        <family val="2"/>
      </rPr>
      <t>)</t>
    </r>
  </si>
  <si>
    <t>профили "История. Обществознание"</t>
  </si>
  <si>
    <t>профили «Биология. Химия»</t>
  </si>
  <si>
    <t>профили «Физика. Математика»</t>
  </si>
  <si>
    <t>профили «Родной язык и литература (осетинский язык и литература). Иностранный язык»</t>
  </si>
  <si>
    <t>профили «Иностранный язык (английский). Русский язык как иностранный»)</t>
  </si>
  <si>
    <r>
      <t>44.03.03 Специальное (дефектологическое) образование (профиль "Дефектология")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</si>
  <si>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профили "Математика. Информатика"</t>
  </si>
  <si>
    <r>
      <t xml:space="preserve">40.05.02 Правоохранительная деятельность </t>
    </r>
    <r>
      <rPr>
        <sz val="12"/>
        <color indexed="10"/>
        <rFont val="Arial"/>
        <family val="2"/>
      </rPr>
      <t>(специалитет</t>
    </r>
    <r>
      <rPr>
        <sz val="12"/>
        <rFont val="Arial"/>
        <family val="2"/>
      </rPr>
      <t>)</t>
    </r>
  </si>
  <si>
    <t>профиль "Дошкольное образование"</t>
  </si>
  <si>
    <t xml:space="preserve">Контингент  студентов  очной формы обучения, обучающихся по целевому приему </t>
  </si>
  <si>
    <t>минобр</t>
  </si>
  <si>
    <t>Сенегал</t>
  </si>
  <si>
    <t>Камерун</t>
  </si>
  <si>
    <t xml:space="preserve">профиль "Дошкольное образование" </t>
  </si>
  <si>
    <t>профили «Осетинский язык и литература. Русский язык»</t>
  </si>
  <si>
    <t>Турция</t>
  </si>
  <si>
    <t>профиль "Математическое моделирование и вычислительная математика"</t>
  </si>
  <si>
    <t>профиль «Математическая экономика»</t>
  </si>
  <si>
    <t>профиль «Кибербезопасность»</t>
  </si>
  <si>
    <t>профиль "Физика конденсированного состояния"</t>
  </si>
  <si>
    <t>профиль "Геофизика и геоинформатика"</t>
  </si>
  <si>
    <t>профиль «Экспертная деятельность в экологии»</t>
  </si>
  <si>
    <t>профиль «Биоэкология»</t>
  </si>
  <si>
    <t>профиль «Технология хлеба, кондитерских и макаронных изделий»</t>
  </si>
  <si>
    <t>профиль «Технология бродильных производств и виноделие»</t>
  </si>
  <si>
    <t>профиль "Конструирование швейных изделий"</t>
  </si>
  <si>
    <t>профиль "Проектное управление бизнесом"</t>
  </si>
  <si>
    <t>профиль "Финансовый менеджмент"</t>
  </si>
  <si>
    <t>профиль "Маркетинг"</t>
  </si>
  <si>
    <t>профиль «Товарная экспертиза и оценочная деятельность»</t>
  </si>
  <si>
    <r>
      <t xml:space="preserve">38.05.01 Экономическая безопасность </t>
    </r>
    <r>
      <rPr>
        <sz val="12"/>
        <color indexed="10"/>
        <rFont val="Arial"/>
        <family val="2"/>
      </rPr>
      <t>(специалитет)</t>
    </r>
  </si>
  <si>
    <t>специализация "Экономико-правовое обеспечение экономической безопасности"</t>
  </si>
  <si>
    <t>профиль «Социальная работа в системе социальных служб»</t>
  </si>
  <si>
    <t>специализация «Административная деятельность»</t>
  </si>
  <si>
    <r>
      <t>43.03.02 Туризм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</si>
  <si>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профиль "Технология и организация туроператорских и турагентских услуг"</t>
  </si>
  <si>
    <t>профиль «Психология образования»</t>
  </si>
  <si>
    <t>с двумя профилями «Родной язык и литература (осетинский язык и литература). Иностранный язык»</t>
  </si>
  <si>
    <t>с двумя профилями «Иностранный язык (английский). Русский язык как иностранный»)</t>
  </si>
  <si>
    <t>с двумя профилями "Математика. Информатика"</t>
  </si>
  <si>
    <t>профиль "Спортивная тренировка"</t>
  </si>
  <si>
    <t>профиль "Теория и практика межкультурной коммуникации"</t>
  </si>
  <si>
    <t>специализация "Станковая живопись"</t>
  </si>
  <si>
    <t>профиль "Финансы и кредит"</t>
  </si>
  <si>
    <t>профиль "Бухгалтерский учет, анализ и аудит"</t>
  </si>
  <si>
    <t>профиль "Налоги и налогообложение"</t>
  </si>
  <si>
    <t>профиль "Региональная политика и территориальное проектирование"</t>
  </si>
  <si>
    <t>01.03.01 Математика (бакалавриат)</t>
  </si>
  <si>
    <t>03.03.02 Физика (бакалавриат)</t>
  </si>
  <si>
    <t>38.03.01 Экономика (бакалавриат), всего:</t>
  </si>
  <si>
    <t>профиль "Программирование, анализ данных и математическое моделирование"</t>
  </si>
  <si>
    <t>профиль "Практическая психология и образовательные технологии"</t>
  </si>
  <si>
    <t>зачисление в 2020 году</t>
  </si>
  <si>
    <t>42.03.01 Реклама и связи с общественностью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</si>
  <si>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</si>
  <si>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54.03.01 Дизайн</t>
  </si>
  <si>
    <r>
      <t>54.03.01 Дизайн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</si>
  <si>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Медицинский</t>
  </si>
  <si>
    <t>Математики и компьютерных наук</t>
  </si>
  <si>
    <t>профиль «Специальная педагогика и психология»</t>
  </si>
  <si>
    <t>профиль «Дефектология»</t>
  </si>
  <si>
    <r>
      <t>44.03.01 Педагогическое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), всего:</t>
    </r>
  </si>
  <si>
    <r>
      <t>44.03.03 Специальное (дефектологическое) образование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</si>
  <si>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 xml:space="preserve">44.03.03 Специальное (дефектологическое) образование (профиль "Специальная педагогика и психология") </t>
  </si>
  <si>
    <r>
      <t>44.03.03 Специальное (дефектологическое) образование (профиль "Специальная педагогика и психология")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</si>
  <si>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Франция</t>
  </si>
  <si>
    <t>Эквадор</t>
  </si>
  <si>
    <t>Иран</t>
  </si>
  <si>
    <t>Сирия</t>
  </si>
  <si>
    <t>Литва</t>
  </si>
  <si>
    <r>
      <t xml:space="preserve">45.03.01 Филология </t>
    </r>
    <r>
      <rPr>
        <sz val="12"/>
        <color indexed="12"/>
        <rFont val="Arial"/>
        <family val="2"/>
      </rPr>
      <t>(бакалавриат</t>
    </r>
    <r>
      <rPr>
        <sz val="12"/>
        <rFont val="Arial"/>
        <family val="2"/>
      </rPr>
      <t>), всего:</t>
    </r>
  </si>
  <si>
    <t>с двумя профилями "История. Обществознание"</t>
  </si>
  <si>
    <t>с двумя профилями "Химия. Биология"</t>
  </si>
  <si>
    <t>с двумя профилями "Физика. Математика"</t>
  </si>
  <si>
    <t>54.00.00 Изобразительное и прикладные виды искусств</t>
  </si>
  <si>
    <t>46.03.01 История</t>
  </si>
  <si>
    <t>06.03.01 Биология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</si>
  <si>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</si>
  <si>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зачисление в 2021 году</t>
  </si>
  <si>
    <r>
      <t>42.03.01 Реклама и связи с общественностью (</t>
    </r>
    <r>
      <rPr>
        <sz val="12"/>
        <color indexed="12"/>
        <rFont val="Arial"/>
        <family val="2"/>
      </rPr>
      <t>бакалавриат</t>
    </r>
    <r>
      <rPr>
        <sz val="12"/>
        <rFont val="Arial"/>
        <family val="2"/>
      </rPr>
      <t>)</t>
    </r>
  </si>
  <si>
    <t>Абхазия</t>
  </si>
  <si>
    <t>профиль "Химия"</t>
  </si>
  <si>
    <t>профиль «Информатика и вычислительная техника»</t>
  </si>
  <si>
    <t>профиль «Продукты питания животного происхождения»</t>
  </si>
  <si>
    <t>профиль «Технология продуктов питания из растительного сырья»</t>
  </si>
  <si>
    <t>профиль "Психология"</t>
  </si>
  <si>
    <t>профиль "Государственное и муниципальное управление"</t>
  </si>
  <si>
    <t>профиль "Социология"</t>
  </si>
  <si>
    <t>профиль "Юриспруденция"</t>
  </si>
  <si>
    <t>профиль "Журналистика"</t>
  </si>
  <si>
    <t>профиль "Реклама и связи с общественностью"</t>
  </si>
  <si>
    <t>профиль "История"</t>
  </si>
  <si>
    <t>профиль "Дизайн костюма"</t>
  </si>
  <si>
    <t>профиль "Востоковедение и африканистика"</t>
  </si>
  <si>
    <t>44.03.05 Педагогическое образование (с двумя профилями подготовки) (бакалавриат), всего</t>
  </si>
  <si>
    <t>зачисление-2021</t>
  </si>
  <si>
    <t>зачис-лено</t>
  </si>
  <si>
    <t xml:space="preserve">СВЕДЕНИЯ  О КОЛИЧЕСТВЕ БЮДЖЕТНЫХ МЕСТ  по  ОЧНОЙ ФОРМЕ ОБУЧЕНИЯ    на  01.05.2022 г. </t>
  </si>
  <si>
    <t>СВЕДЕНИЯ  О КОЛИЧЕСТВЕ МЕСТ с ОПЛАТОЙ ОБУЧЕНИЯ  по  ОЧНОЙ ФОРМЕ ОБУЧЕНИЯ    на  01.05.2022 г.</t>
  </si>
  <si>
    <t>Контингент студентов ОЧНОЙ ФОРМЫ ОБУЧЕНИЯ (бюджет + ком.прием) на 01.05.2022 г.</t>
  </si>
  <si>
    <t>Контингент  студентов ОЧНОЙ ФОРМЫ ОБУЧЕНИЯ (ком.прием) на 01.05.2022 г.</t>
  </si>
  <si>
    <t>Контингент  студентов  ОЧНОЙ ФОРМЫ ОБУЧЕНИЯ (бюджет) на 01.05.2022 г.</t>
  </si>
  <si>
    <t>на   01.05.2022 г.</t>
  </si>
  <si>
    <t>Контингент  студентов  очной формы обучения из числа иностранных граждан                    на 01.05.2022 г.</t>
  </si>
  <si>
    <t>на  01.05.2022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</si>
</sst>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101">
    <font>
      <sz val="10"/>
      <name val="Arial Cyr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name val="Arial Cyr"/>
      <family val="0"/>
    </font>
    <font>
      <b/>
      <sz val="14"/>
      <color indexed="12"/>
      <name val="Arial Cyr"/>
      <family val="0"/>
    </font>
    <font>
      <sz val="18"/>
      <name val="Arial Cyr"/>
      <family val="0"/>
    </font>
    <font>
      <sz val="14"/>
      <color indexed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 Cyr"/>
      <family val="0"/>
    </font>
    <font>
      <sz val="12"/>
      <color indexed="10"/>
      <name val="Arial"/>
      <family val="2"/>
    </font>
    <font>
      <sz val="10"/>
      <name val="Arial"/>
      <family val="2"/>
    </font>
    <font>
      <b/>
      <sz val="10"/>
      <name val="Tahoma"/>
      <family val="2"/>
    </font>
    <font>
      <b/>
      <sz val="13"/>
      <name val="Arial Cyr"/>
      <family val="0"/>
    </font>
    <font>
      <sz val="13"/>
      <name val="Arial Cyr"/>
      <family val="0"/>
    </font>
    <font>
      <b/>
      <sz val="8"/>
      <name val="Arial Cyr"/>
      <family val="0"/>
    </font>
    <font>
      <sz val="10"/>
      <name val="Tahoma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2"/>
      <color indexed="10"/>
      <name val="Arial"/>
      <family val="2"/>
    </font>
    <font>
      <sz val="10"/>
      <color indexed="10"/>
      <name val="Times New Roman"/>
      <family val="1"/>
    </font>
    <font>
      <sz val="10"/>
      <color indexed="12"/>
      <name val="Arial Cyr"/>
      <family val="0"/>
    </font>
    <font>
      <b/>
      <sz val="10"/>
      <color indexed="10"/>
      <name val="Times New Roman"/>
      <family val="1"/>
    </font>
    <font>
      <sz val="10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2"/>
      <name val="Arial Cyr"/>
      <family val="0"/>
    </font>
    <font>
      <b/>
      <sz val="8"/>
      <color indexed="10"/>
      <name val="Arial Cyr"/>
      <family val="0"/>
    </font>
    <font>
      <b/>
      <sz val="8"/>
      <color indexed="13"/>
      <name val="Arial Cyr"/>
      <family val="0"/>
    </font>
    <font>
      <sz val="10"/>
      <color indexed="13"/>
      <name val="Arial Cyr"/>
      <family val="0"/>
    </font>
    <font>
      <sz val="10"/>
      <color indexed="13"/>
      <name val="Times New Roman"/>
      <family val="1"/>
    </font>
    <font>
      <b/>
      <sz val="10"/>
      <color indexed="10"/>
      <name val="Arial Cyr"/>
      <family val="0"/>
    </font>
    <font>
      <b/>
      <sz val="12"/>
      <name val="Calibri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FF"/>
      <name val="Arial"/>
      <family val="2"/>
    </font>
    <font>
      <sz val="10"/>
      <color rgb="FFFF0000"/>
      <name val="Arial Cyr"/>
      <family val="0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Times New Roman"/>
      <family val="1"/>
    </font>
    <font>
      <sz val="10"/>
      <color rgb="FF0000FF"/>
      <name val="Arial Cyr"/>
      <family val="0"/>
    </font>
    <font>
      <b/>
      <sz val="10"/>
      <color rgb="FFFF0000"/>
      <name val="Times New Roman"/>
      <family val="1"/>
    </font>
    <font>
      <sz val="10"/>
      <color rgb="FF7030A0"/>
      <name val="Arial Cyr"/>
      <family val="0"/>
    </font>
    <font>
      <sz val="10"/>
      <color rgb="FFFF0000"/>
      <name val="Arial"/>
      <family val="2"/>
    </font>
    <font>
      <b/>
      <sz val="10"/>
      <color rgb="FF0000FF"/>
      <name val="Arial Cyr"/>
      <family val="0"/>
    </font>
    <font>
      <b/>
      <sz val="8"/>
      <color rgb="FFFF0000"/>
      <name val="Arial Cyr"/>
      <family val="0"/>
    </font>
    <font>
      <b/>
      <sz val="8"/>
      <color rgb="FFFFFF00"/>
      <name val="Arial Cyr"/>
      <family val="0"/>
    </font>
    <font>
      <sz val="10"/>
      <color rgb="FFFFFF00"/>
      <name val="Arial Cyr"/>
      <family val="0"/>
    </font>
    <font>
      <sz val="10"/>
      <color rgb="FF0000FF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Arial Cyr"/>
      <family val="0"/>
    </font>
    <font>
      <b/>
      <sz val="14"/>
      <color rgb="FFFF0000"/>
      <name val="Arial"/>
      <family val="2"/>
    </font>
    <font>
      <b/>
      <sz val="14"/>
      <color rgb="FF0000FF"/>
      <name val="Arial"/>
      <family val="2"/>
    </font>
    <font>
      <sz val="14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3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53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wrapText="1"/>
    </xf>
    <xf numFmtId="0" fontId="6" fillId="0" borderId="11" xfId="0" applyFont="1" applyBorder="1" applyAlignment="1">
      <alignment wrapText="1"/>
    </xf>
    <xf numFmtId="0" fontId="8" fillId="0" borderId="11" xfId="0" applyFont="1" applyBorder="1" applyAlignment="1">
      <alignment horizontal="right" wrapText="1"/>
    </xf>
    <xf numFmtId="0" fontId="82" fillId="0" borderId="11" xfId="0" applyFont="1" applyBorder="1" applyAlignment="1">
      <alignment horizontal="right" wrapText="1"/>
    </xf>
    <xf numFmtId="0" fontId="1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3" fillId="0" borderId="0" xfId="0" applyFont="1" applyFill="1" applyAlignment="1">
      <alignment/>
    </xf>
    <xf numFmtId="0" fontId="8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4" fillId="8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4" fillId="0" borderId="11" xfId="0" applyFont="1" applyBorder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85" fillId="0" borderId="0" xfId="0" applyFont="1" applyAlignment="1">
      <alignment vertical="center" wrapText="1"/>
    </xf>
    <xf numFmtId="0" fontId="6" fillId="0" borderId="11" xfId="53" applyFont="1" applyBorder="1" applyAlignment="1">
      <alignment horizontal="right" vertical="center" wrapText="1"/>
      <protection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33" borderId="11" xfId="53" applyFont="1" applyFill="1" applyBorder="1" applyAlignment="1">
      <alignment vertical="center" wrapText="1"/>
      <protection/>
    </xf>
    <xf numFmtId="0" fontId="6" fillId="0" borderId="11" xfId="53" applyFont="1" applyBorder="1" applyAlignment="1">
      <alignment vertical="center" wrapText="1"/>
      <protection/>
    </xf>
    <xf numFmtId="0" fontId="6" fillId="5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 vertical="center" wrapText="1"/>
    </xf>
    <xf numFmtId="0" fontId="14" fillId="8" borderId="15" xfId="0" applyFont="1" applyFill="1" applyBorder="1" applyAlignment="1">
      <alignment horizontal="center" vertical="center"/>
    </xf>
    <xf numFmtId="0" fontId="14" fillId="8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4" fillId="8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horizontal="center" vertical="center"/>
    </xf>
    <xf numFmtId="0" fontId="14" fillId="8" borderId="13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4" fillId="8" borderId="25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11" xfId="53" applyFont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14" fillId="0" borderId="29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86" fillId="8" borderId="15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7" fillId="0" borderId="0" xfId="0" applyFont="1" applyFill="1" applyAlignment="1">
      <alignment/>
    </xf>
    <xf numFmtId="0" fontId="14" fillId="8" borderId="27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0" fontId="0" fillId="0" borderId="0" xfId="0" applyFont="1" applyAlignment="1">
      <alignment/>
    </xf>
    <xf numFmtId="0" fontId="14" fillId="37" borderId="12" xfId="0" applyFont="1" applyFill="1" applyBorder="1" applyAlignment="1">
      <alignment horizontal="center" vertical="center"/>
    </xf>
    <xf numFmtId="0" fontId="86" fillId="8" borderId="27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/>
    </xf>
    <xf numFmtId="0" fontId="14" fillId="7" borderId="17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27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/>
    </xf>
    <xf numFmtId="0" fontId="14" fillId="10" borderId="30" xfId="0" applyFont="1" applyFill="1" applyBorder="1" applyAlignment="1">
      <alignment horizontal="center" vertical="center" wrapText="1"/>
    </xf>
    <xf numFmtId="0" fontId="14" fillId="10" borderId="35" xfId="0" applyFont="1" applyFill="1" applyBorder="1" applyAlignment="1">
      <alignment horizontal="center" vertical="center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center" vertical="center"/>
    </xf>
    <xf numFmtId="0" fontId="86" fillId="7" borderId="11" xfId="0" applyFont="1" applyFill="1" applyBorder="1" applyAlignment="1">
      <alignment horizontal="center" vertical="center"/>
    </xf>
    <xf numFmtId="0" fontId="14" fillId="7" borderId="27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88" fillId="13" borderId="15" xfId="0" applyFont="1" applyFill="1" applyBorder="1" applyAlignment="1">
      <alignment horizontal="center" vertical="center"/>
    </xf>
    <xf numFmtId="0" fontId="88" fillId="13" borderId="11" xfId="0" applyFont="1" applyFill="1" applyBorder="1" applyAlignment="1">
      <alignment horizontal="center" vertical="center"/>
    </xf>
    <xf numFmtId="0" fontId="88" fillId="13" borderId="15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88" fillId="0" borderId="23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4" fillId="37" borderId="17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9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8" borderId="31" xfId="0" applyFont="1" applyFill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6" fillId="19" borderId="37" xfId="0" applyFont="1" applyFill="1" applyBorder="1" applyAlignment="1">
      <alignment horizontal="center" vertical="center"/>
    </xf>
    <xf numFmtId="0" fontId="6" fillId="38" borderId="37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 wrapText="1"/>
    </xf>
    <xf numFmtId="0" fontId="6" fillId="0" borderId="11" xfId="0" applyFont="1" applyFill="1" applyBorder="1" applyAlignment="1">
      <alignment wrapText="1"/>
    </xf>
    <xf numFmtId="0" fontId="0" fillId="0" borderId="0" xfId="0" applyFont="1" applyFill="1" applyAlignment="1">
      <alignment horizontal="center" vertical="center"/>
    </xf>
    <xf numFmtId="0" fontId="83" fillId="0" borderId="11" xfId="0" applyFont="1" applyBorder="1" applyAlignment="1">
      <alignment horizontal="center" vertical="center"/>
    </xf>
    <xf numFmtId="0" fontId="90" fillId="0" borderId="31" xfId="0" applyFont="1" applyFill="1" applyBorder="1" applyAlignment="1">
      <alignment horizontal="center" vertical="center" wrapText="1"/>
    </xf>
    <xf numFmtId="0" fontId="90" fillId="0" borderId="30" xfId="0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/>
    </xf>
    <xf numFmtId="0" fontId="88" fillId="13" borderId="17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0" fontId="86" fillId="0" borderId="15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/>
    </xf>
    <xf numFmtId="0" fontId="14" fillId="10" borderId="1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86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4" fillId="7" borderId="12" xfId="0" applyFont="1" applyFill="1" applyBorder="1" applyAlignment="1">
      <alignment horizontal="center" vertical="center"/>
    </xf>
    <xf numFmtId="0" fontId="14" fillId="8" borderId="12" xfId="0" applyFont="1" applyFill="1" applyBorder="1" applyAlignment="1">
      <alignment horizontal="center" vertical="center"/>
    </xf>
    <xf numFmtId="0" fontId="88" fillId="13" borderId="27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88" fillId="0" borderId="15" xfId="0" applyFont="1" applyFill="1" applyBorder="1" applyAlignment="1">
      <alignment horizontal="center" vertical="center"/>
    </xf>
    <xf numFmtId="0" fontId="4" fillId="37" borderId="39" xfId="0" applyFont="1" applyFill="1" applyBorder="1" applyAlignment="1">
      <alignment horizontal="center" vertical="center"/>
    </xf>
    <xf numFmtId="0" fontId="4" fillId="37" borderId="4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3" fillId="38" borderId="31" xfId="0" applyFont="1" applyFill="1" applyBorder="1" applyAlignment="1">
      <alignment horizontal="center" vertical="center"/>
    </xf>
    <xf numFmtId="0" fontId="14" fillId="8" borderId="25" xfId="0" applyFont="1" applyFill="1" applyBorder="1" applyAlignment="1">
      <alignment horizontal="center" vertical="center"/>
    </xf>
    <xf numFmtId="0" fontId="86" fillId="8" borderId="13" xfId="0" applyFont="1" applyFill="1" applyBorder="1" applyAlignment="1">
      <alignment horizontal="center" vertical="center"/>
    </xf>
    <xf numFmtId="0" fontId="14" fillId="7" borderId="11" xfId="0" applyFont="1" applyFill="1" applyBorder="1" applyAlignment="1">
      <alignment horizontal="left" vertical="center" wrapText="1"/>
    </xf>
    <xf numFmtId="0" fontId="14" fillId="7" borderId="25" xfId="0" applyFont="1" applyFill="1" applyBorder="1" applyAlignment="1">
      <alignment horizontal="left" vertical="center" wrapText="1"/>
    </xf>
    <xf numFmtId="0" fontId="14" fillId="7" borderId="17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10" borderId="25" xfId="0" applyFont="1" applyFill="1" applyBorder="1" applyAlignment="1">
      <alignment horizontal="left" vertical="center" wrapText="1"/>
    </xf>
    <xf numFmtId="0" fontId="14" fillId="10" borderId="27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10" borderId="13" xfId="0" applyFont="1" applyFill="1" applyBorder="1" applyAlignment="1">
      <alignment horizontal="left" vertical="center" wrapText="1"/>
    </xf>
    <xf numFmtId="0" fontId="88" fillId="13" borderId="13" xfId="0" applyFont="1" applyFill="1" applyBorder="1" applyAlignment="1">
      <alignment horizontal="center" vertical="center"/>
    </xf>
    <xf numFmtId="0" fontId="91" fillId="0" borderId="31" xfId="0" applyFont="1" applyBorder="1" applyAlignment="1">
      <alignment horizontal="center" vertical="center"/>
    </xf>
    <xf numFmtId="0" fontId="14" fillId="7" borderId="13" xfId="0" applyFont="1" applyFill="1" applyBorder="1" applyAlignment="1">
      <alignment horizontal="left" vertical="center" wrapText="1"/>
    </xf>
    <xf numFmtId="0" fontId="14" fillId="7" borderId="13" xfId="0" applyFont="1" applyFill="1" applyBorder="1" applyAlignment="1">
      <alignment horizontal="center" vertical="center"/>
    </xf>
    <xf numFmtId="0" fontId="14" fillId="7" borderId="13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/>
    </xf>
    <xf numFmtId="0" fontId="91" fillId="0" borderId="11" xfId="0" applyFont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15" fillId="8" borderId="27" xfId="0" applyFont="1" applyFill="1" applyBorder="1" applyAlignment="1">
      <alignment horizontal="left" vertical="center" wrapText="1"/>
    </xf>
    <xf numFmtId="0" fontId="15" fillId="8" borderId="15" xfId="0" applyFont="1" applyFill="1" applyBorder="1" applyAlignment="1">
      <alignment horizontal="left" vertical="center" wrapText="1"/>
    </xf>
    <xf numFmtId="0" fontId="86" fillId="0" borderId="27" xfId="0" applyFont="1" applyFill="1" applyBorder="1" applyAlignment="1">
      <alignment horizontal="center" vertical="center"/>
    </xf>
    <xf numFmtId="0" fontId="88" fillId="13" borderId="25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88" fillId="13" borderId="31" xfId="0" applyFont="1" applyFill="1" applyBorder="1" applyAlignment="1">
      <alignment horizontal="center" vertical="center"/>
    </xf>
    <xf numFmtId="0" fontId="88" fillId="13" borderId="32" xfId="0" applyFont="1" applyFill="1" applyBorder="1" applyAlignment="1">
      <alignment horizontal="center" vertical="center"/>
    </xf>
    <xf numFmtId="0" fontId="88" fillId="0" borderId="12" xfId="0" applyFont="1" applyFill="1" applyBorder="1" applyAlignment="1">
      <alignment horizontal="center" vertical="center"/>
    </xf>
    <xf numFmtId="0" fontId="88" fillId="13" borderId="41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10" borderId="25" xfId="0" applyFont="1" applyFill="1" applyBorder="1" applyAlignment="1">
      <alignment horizontal="left" vertical="center" wrapText="1"/>
    </xf>
    <xf numFmtId="0" fontId="88" fillId="0" borderId="25" xfId="0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7" fillId="0" borderId="11" xfId="53" applyFont="1" applyBorder="1" applyAlignment="1">
      <alignment vertical="center" wrapText="1"/>
      <protection/>
    </xf>
    <xf numFmtId="0" fontId="15" fillId="8" borderId="25" xfId="0" applyFont="1" applyFill="1" applyBorder="1" applyAlignment="1">
      <alignment horizontal="left" vertical="center" wrapText="1"/>
    </xf>
    <xf numFmtId="0" fontId="88" fillId="0" borderId="13" xfId="0" applyFont="1" applyFill="1" applyBorder="1" applyAlignment="1">
      <alignment horizontal="center" vertical="center"/>
    </xf>
    <xf numFmtId="0" fontId="84" fillId="0" borderId="11" xfId="0" applyFont="1" applyBorder="1" applyAlignment="1">
      <alignment horizontal="right" wrapText="1"/>
    </xf>
    <xf numFmtId="0" fontId="84" fillId="0" borderId="11" xfId="53" applyFont="1" applyBorder="1" applyAlignment="1">
      <alignment horizontal="right" vertical="center" wrapText="1"/>
      <protection/>
    </xf>
    <xf numFmtId="0" fontId="14" fillId="0" borderId="43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8" fillId="0" borderId="27" xfId="0" applyFont="1" applyFill="1" applyBorder="1" applyAlignment="1">
      <alignment horizontal="center" vertical="center"/>
    </xf>
    <xf numFmtId="0" fontId="14" fillId="10" borderId="25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8" fillId="0" borderId="17" xfId="0" applyFont="1" applyFill="1" applyBorder="1" applyAlignment="1">
      <alignment horizontal="center" vertical="center"/>
    </xf>
    <xf numFmtId="0" fontId="88" fillId="0" borderId="32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88" fillId="0" borderId="13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10" borderId="25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3" fillId="0" borderId="47" xfId="0" applyFont="1" applyBorder="1" applyAlignment="1">
      <alignment horizontal="center" vertical="center" wrapText="1"/>
    </xf>
    <xf numFmtId="0" fontId="14" fillId="10" borderId="17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 wrapText="1"/>
    </xf>
    <xf numFmtId="0" fontId="14" fillId="8" borderId="48" xfId="0" applyFont="1" applyFill="1" applyBorder="1" applyAlignment="1">
      <alignment horizontal="center" vertical="center" wrapText="1"/>
    </xf>
    <xf numFmtId="0" fontId="14" fillId="8" borderId="35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6" fillId="0" borderId="11" xfId="53" applyFont="1" applyFill="1" applyBorder="1" applyAlignment="1">
      <alignment vertical="center" wrapText="1"/>
      <protection/>
    </xf>
    <xf numFmtId="0" fontId="90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14" fillId="37" borderId="12" xfId="0" applyFont="1" applyFill="1" applyBorder="1" applyAlignment="1">
      <alignment horizontal="left" vertical="center" wrapText="1"/>
    </xf>
    <xf numFmtId="0" fontId="14" fillId="37" borderId="11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horizontal="left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86" fillId="8" borderId="11" xfId="0" applyFont="1" applyFill="1" applyBorder="1" applyAlignment="1">
      <alignment horizontal="center" vertical="center"/>
    </xf>
    <xf numFmtId="0" fontId="92" fillId="0" borderId="50" xfId="0" applyFont="1" applyBorder="1" applyAlignment="1">
      <alignment horizontal="center" vertical="center"/>
    </xf>
    <xf numFmtId="0" fontId="92" fillId="0" borderId="3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4" fillId="0" borderId="11" xfId="0" applyFont="1" applyBorder="1" applyAlignment="1">
      <alignment/>
    </xf>
    <xf numFmtId="0" fontId="14" fillId="10" borderId="11" xfId="0" applyFont="1" applyFill="1" applyBorder="1" applyAlignment="1">
      <alignment horizontal="left" vertical="center" wrapText="1"/>
    </xf>
    <xf numFmtId="0" fontId="88" fillId="0" borderId="25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vertical="center" wrapText="1"/>
    </xf>
    <xf numFmtId="0" fontId="92" fillId="0" borderId="11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6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52" xfId="0" applyFont="1" applyBorder="1" applyAlignment="1">
      <alignment horizontal="center" vertical="center"/>
    </xf>
    <xf numFmtId="0" fontId="92" fillId="0" borderId="51" xfId="0" applyFont="1" applyBorder="1" applyAlignment="1">
      <alignment horizontal="center" vertical="center"/>
    </xf>
    <xf numFmtId="0" fontId="93" fillId="0" borderId="50" xfId="0" applyFont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2" fillId="0" borderId="2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92" fillId="0" borderId="31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0" fontId="14" fillId="7" borderId="12" xfId="0" applyFont="1" applyFill="1" applyBorder="1" applyAlignment="1">
      <alignment horizontal="left" vertical="center" wrapText="1"/>
    </xf>
    <xf numFmtId="0" fontId="14" fillId="0" borderId="17" xfId="0" applyFont="1" applyFill="1" applyBorder="1" applyAlignment="1">
      <alignment vertical="center" wrapText="1"/>
    </xf>
    <xf numFmtId="0" fontId="14" fillId="37" borderId="17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 wrapText="1"/>
    </xf>
    <xf numFmtId="0" fontId="15" fillId="8" borderId="23" xfId="0" applyFont="1" applyFill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39" xfId="0" applyFont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/>
    </xf>
    <xf numFmtId="0" fontId="92" fillId="0" borderId="29" xfId="0" applyFont="1" applyBorder="1" applyAlignment="1">
      <alignment horizontal="center" vertical="center"/>
    </xf>
    <xf numFmtId="0" fontId="92" fillId="0" borderId="36" xfId="0" applyFont="1" applyFill="1" applyBorder="1" applyAlignment="1">
      <alignment horizontal="center" vertical="center"/>
    </xf>
    <xf numFmtId="0" fontId="92" fillId="0" borderId="39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59" xfId="0" applyFont="1" applyBorder="1" applyAlignment="1">
      <alignment horizontal="center" vertical="center"/>
    </xf>
    <xf numFmtId="0" fontId="92" fillId="0" borderId="6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10" borderId="11" xfId="0" applyFont="1" applyFill="1" applyBorder="1" applyAlignment="1">
      <alignment horizontal="center" vertical="center"/>
    </xf>
    <xf numFmtId="0" fontId="9" fillId="10" borderId="11" xfId="0" applyFont="1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31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93" fillId="0" borderId="29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93" fillId="0" borderId="36" xfId="0" applyFont="1" applyBorder="1" applyAlignment="1">
      <alignment horizontal="center" vertical="center"/>
    </xf>
    <xf numFmtId="0" fontId="93" fillId="0" borderId="52" xfId="0" applyFont="1" applyBorder="1" applyAlignment="1">
      <alignment horizontal="center" vertical="center"/>
    </xf>
    <xf numFmtId="0" fontId="92" fillId="0" borderId="52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88" fillId="13" borderId="23" xfId="0" applyFont="1" applyFill="1" applyBorder="1" applyAlignment="1">
      <alignment horizontal="center" vertical="center"/>
    </xf>
    <xf numFmtId="0" fontId="94" fillId="0" borderId="31" xfId="0" applyFont="1" applyBorder="1" applyAlignment="1">
      <alignment horizontal="center" vertical="center"/>
    </xf>
    <xf numFmtId="0" fontId="6" fillId="37" borderId="11" xfId="0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horizontal="right" wrapText="1"/>
    </xf>
    <xf numFmtId="0" fontId="95" fillId="7" borderId="17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88" fillId="13" borderId="25" xfId="0" applyFont="1" applyFill="1" applyBorder="1" applyAlignment="1">
      <alignment horizontal="center" vertical="center"/>
    </xf>
    <xf numFmtId="0" fontId="14" fillId="10" borderId="11" xfId="0" applyFont="1" applyFill="1" applyBorder="1" applyAlignment="1">
      <alignment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8" fillId="0" borderId="36" xfId="0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97" fillId="0" borderId="36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18" fillId="0" borderId="50" xfId="0" applyFont="1" applyBorder="1" applyAlignment="1">
      <alignment vertical="center"/>
    </xf>
    <xf numFmtId="0" fontId="24" fillId="0" borderId="29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98" fillId="40" borderId="60" xfId="0" applyFont="1" applyFill="1" applyBorder="1" applyAlignment="1">
      <alignment horizontal="center" vertical="center" wrapText="1"/>
    </xf>
    <xf numFmtId="0" fontId="98" fillId="40" borderId="5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0" fillId="0" borderId="0" xfId="0" applyFont="1" applyAlignment="1">
      <alignment horizontal="left" vertical="center" wrapText="1"/>
    </xf>
    <xf numFmtId="0" fontId="60" fillId="0" borderId="0" xfId="0" applyFont="1" applyBorder="1" applyAlignment="1">
      <alignment horizontal="left" wrapText="1"/>
    </xf>
    <xf numFmtId="0" fontId="99" fillId="40" borderId="60" xfId="0" applyFont="1" applyFill="1" applyBorder="1" applyAlignment="1">
      <alignment horizontal="center" vertical="center" wrapText="1"/>
    </xf>
    <xf numFmtId="0" fontId="99" fillId="40" borderId="5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63" xfId="0" applyFont="1" applyFill="1" applyBorder="1" applyAlignment="1">
      <alignment horizontal="center" vertical="center" wrapText="1"/>
    </xf>
    <xf numFmtId="0" fontId="14" fillId="0" borderId="6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65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3" fillId="0" borderId="69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71" xfId="0" applyFont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72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3" fillId="0" borderId="73" xfId="0" applyFont="1" applyFill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7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0" fillId="0" borderId="29" xfId="0" applyFont="1" applyBorder="1" applyAlignment="1">
      <alignment horizontal="center" vertical="center"/>
    </xf>
    <xf numFmtId="0" fontId="100" fillId="0" borderId="51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7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13" fillId="0" borderId="76" xfId="0" applyFont="1" applyFill="1" applyBorder="1" applyAlignment="1">
      <alignment horizontal="center" vertical="center" wrapText="1"/>
    </xf>
    <xf numFmtId="0" fontId="14" fillId="0" borderId="77" xfId="0" applyFont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left" vertical="center" wrapText="1"/>
    </xf>
    <xf numFmtId="0" fontId="14" fillId="7" borderId="12" xfId="0" applyFont="1" applyFill="1" applyBorder="1" applyAlignment="1">
      <alignment horizontal="left" vertical="center" wrapText="1"/>
    </xf>
    <xf numFmtId="0" fontId="14" fillId="7" borderId="25" xfId="0" applyFont="1" applyFill="1" applyBorder="1" applyAlignment="1">
      <alignment horizontal="left" vertical="center" wrapText="1"/>
    </xf>
    <xf numFmtId="0" fontId="15" fillId="8" borderId="12" xfId="0" applyFont="1" applyFill="1" applyBorder="1" applyAlignment="1">
      <alignment horizontal="left" vertical="center" wrapText="1"/>
    </xf>
    <xf numFmtId="0" fontId="15" fillId="8" borderId="25" xfId="0" applyFont="1" applyFill="1" applyBorder="1" applyAlignment="1">
      <alignment horizontal="left" vertical="center" wrapText="1"/>
    </xf>
    <xf numFmtId="0" fontId="14" fillId="10" borderId="12" xfId="0" applyFont="1" applyFill="1" applyBorder="1" applyAlignment="1">
      <alignment horizontal="left" vertical="center" wrapText="1"/>
    </xf>
    <xf numFmtId="0" fontId="14" fillId="10" borderId="13" xfId="0" applyFont="1" applyFill="1" applyBorder="1" applyAlignment="1">
      <alignment horizontal="left" vertical="center" wrapText="1"/>
    </xf>
    <xf numFmtId="0" fontId="14" fillId="0" borderId="77" xfId="0" applyFont="1" applyFill="1" applyBorder="1" applyAlignment="1">
      <alignment horizontal="center" vertical="center" wrapText="1"/>
    </xf>
    <xf numFmtId="0" fontId="14" fillId="0" borderId="55" xfId="0" applyFont="1" applyFill="1" applyBorder="1" applyAlignment="1">
      <alignment horizontal="center" vertical="center" wrapText="1"/>
    </xf>
    <xf numFmtId="0" fontId="13" fillId="0" borderId="7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7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3" fillId="0" borderId="74" xfId="0" applyFont="1" applyFill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9" xfId="0" applyBorder="1" applyAlignment="1">
      <alignment horizontal="center"/>
    </xf>
    <xf numFmtId="0" fontId="14" fillId="0" borderId="27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184"/>
  <sheetViews>
    <sheetView zoomScale="85" zoomScaleNormal="85" zoomScaleSheetLayoutView="70" workbookViewId="0" topLeftCell="A1">
      <selection activeCell="A99" sqref="A99:IV99"/>
    </sheetView>
  </sheetViews>
  <sheetFormatPr defaultColWidth="9.00390625" defaultRowHeight="12.75"/>
  <cols>
    <col min="1" max="1" width="86.50390625" style="38" customWidth="1"/>
    <col min="2" max="2" width="7.50390625" style="55" customWidth="1"/>
    <col min="3" max="3" width="7.50390625" style="47" customWidth="1"/>
    <col min="4" max="4" width="12.00390625" style="114" customWidth="1"/>
    <col min="5" max="6" width="7.50390625" style="47" customWidth="1"/>
    <col min="7" max="7" width="12.00390625" style="114" customWidth="1"/>
    <col min="8" max="9" width="7.50390625" style="47" customWidth="1"/>
    <col min="10" max="10" width="12.00390625" style="48" customWidth="1"/>
    <col min="11" max="12" width="7.50390625" style="47" customWidth="1"/>
    <col min="13" max="13" width="12.00390625" style="114" customWidth="1"/>
    <col min="14" max="15" width="7.50390625" style="47" customWidth="1"/>
    <col min="16" max="16" width="12.00390625" style="115" customWidth="1"/>
  </cols>
  <sheetData>
    <row r="1" spans="1:16" ht="32.25" customHeight="1">
      <c r="A1" s="382" t="s">
        <v>306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</row>
    <row r="2" spans="1:16" ht="16.5" customHeight="1">
      <c r="A2" s="384" t="s">
        <v>130</v>
      </c>
      <c r="B2" s="378" t="s">
        <v>79</v>
      </c>
      <c r="C2" s="378"/>
      <c r="D2" s="379" t="s">
        <v>151</v>
      </c>
      <c r="E2" s="378" t="s">
        <v>80</v>
      </c>
      <c r="F2" s="378"/>
      <c r="G2" s="379" t="s">
        <v>152</v>
      </c>
      <c r="H2" s="378" t="s">
        <v>81</v>
      </c>
      <c r="I2" s="378"/>
      <c r="J2" s="379" t="s">
        <v>153</v>
      </c>
      <c r="K2" s="378" t="s">
        <v>82</v>
      </c>
      <c r="L2" s="378"/>
      <c r="M2" s="379" t="s">
        <v>154</v>
      </c>
      <c r="N2" s="378" t="s">
        <v>83</v>
      </c>
      <c r="O2" s="378"/>
      <c r="P2" s="379" t="s">
        <v>155</v>
      </c>
    </row>
    <row r="3" spans="1:16" ht="35.25" customHeight="1">
      <c r="A3" s="385"/>
      <c r="B3" s="377" t="s">
        <v>287</v>
      </c>
      <c r="C3" s="377"/>
      <c r="D3" s="380"/>
      <c r="E3" s="377" t="s">
        <v>261</v>
      </c>
      <c r="F3" s="377"/>
      <c r="G3" s="380"/>
      <c r="H3" s="377" t="s">
        <v>201</v>
      </c>
      <c r="I3" s="377"/>
      <c r="J3" s="380"/>
      <c r="K3" s="377" t="s">
        <v>188</v>
      </c>
      <c r="L3" s="377"/>
      <c r="M3" s="380"/>
      <c r="N3" s="377" t="s">
        <v>169</v>
      </c>
      <c r="O3" s="377"/>
      <c r="P3" s="380"/>
    </row>
    <row r="4" spans="1:16" ht="51.75" customHeight="1">
      <c r="A4" s="386"/>
      <c r="B4" s="26" t="s">
        <v>18</v>
      </c>
      <c r="C4" s="35" t="s">
        <v>20</v>
      </c>
      <c r="D4" s="381"/>
      <c r="E4" s="35" t="s">
        <v>18</v>
      </c>
      <c r="F4" s="35" t="s">
        <v>20</v>
      </c>
      <c r="G4" s="381"/>
      <c r="H4" s="35" t="s">
        <v>18</v>
      </c>
      <c r="I4" s="35" t="s">
        <v>20</v>
      </c>
      <c r="J4" s="381"/>
      <c r="K4" s="35" t="s">
        <v>18</v>
      </c>
      <c r="L4" s="35" t="s">
        <v>20</v>
      </c>
      <c r="M4" s="381"/>
      <c r="N4" s="26" t="s">
        <v>18</v>
      </c>
      <c r="O4" s="36" t="s">
        <v>20</v>
      </c>
      <c r="P4" s="381"/>
    </row>
    <row r="5" spans="1:16" s="3" customFormat="1" ht="15">
      <c r="A5" s="51" t="s">
        <v>33</v>
      </c>
      <c r="B5" s="43"/>
      <c r="C5" s="43"/>
      <c r="D5" s="44"/>
      <c r="E5" s="43"/>
      <c r="F5" s="43"/>
      <c r="G5" s="44"/>
      <c r="H5" s="43"/>
      <c r="I5" s="43"/>
      <c r="J5" s="43"/>
      <c r="K5" s="44"/>
      <c r="L5" s="44"/>
      <c r="M5" s="44"/>
      <c r="N5" s="43"/>
      <c r="O5" s="43"/>
      <c r="P5" s="44"/>
    </row>
    <row r="6" spans="1:16" s="3" customFormat="1" ht="15">
      <c r="A6" s="52" t="s">
        <v>84</v>
      </c>
      <c r="B6" s="342">
        <v>0</v>
      </c>
      <c r="C6" s="43">
        <f>Бюджет!C41</f>
        <v>0</v>
      </c>
      <c r="D6" s="112">
        <f>B6-C6</f>
        <v>0</v>
      </c>
      <c r="E6" s="342">
        <v>10</v>
      </c>
      <c r="F6" s="43">
        <f>Бюджет!D41</f>
        <v>10</v>
      </c>
      <c r="G6" s="112">
        <f>E6-F6</f>
        <v>0</v>
      </c>
      <c r="H6" s="342">
        <v>10</v>
      </c>
      <c r="I6" s="43">
        <f>Бюджет!E41</f>
        <v>8</v>
      </c>
      <c r="J6" s="112">
        <f>H6-I6</f>
        <v>2</v>
      </c>
      <c r="K6" s="342">
        <v>10</v>
      </c>
      <c r="L6" s="43">
        <f>Бюджет!F41</f>
        <v>9</v>
      </c>
      <c r="M6" s="112">
        <f>K6-L6</f>
        <v>1</v>
      </c>
      <c r="N6" s="43"/>
      <c r="O6" s="43"/>
      <c r="P6" s="43"/>
    </row>
    <row r="7" spans="1:16" s="3" customFormat="1" ht="15">
      <c r="A7" s="52" t="s">
        <v>85</v>
      </c>
      <c r="B7" s="342">
        <v>40</v>
      </c>
      <c r="C7" s="43">
        <f>Бюджет!C42</f>
        <v>40</v>
      </c>
      <c r="D7" s="112">
        <f>B7-C7</f>
        <v>0</v>
      </c>
      <c r="E7" s="342">
        <v>30</v>
      </c>
      <c r="F7" s="43">
        <f>Бюджет!D42</f>
        <v>29</v>
      </c>
      <c r="G7" s="112">
        <f>E7-F7</f>
        <v>1</v>
      </c>
      <c r="H7" s="342">
        <v>30</v>
      </c>
      <c r="I7" s="43">
        <f>Бюджет!E42</f>
        <v>26</v>
      </c>
      <c r="J7" s="112">
        <f>H7-I7</f>
        <v>4</v>
      </c>
      <c r="K7" s="342">
        <v>29</v>
      </c>
      <c r="L7" s="43">
        <f>Бюджет!F42</f>
        <v>24</v>
      </c>
      <c r="M7" s="112">
        <f>K7-L7</f>
        <v>5</v>
      </c>
      <c r="N7" s="43"/>
      <c r="O7" s="43"/>
      <c r="P7" s="43"/>
    </row>
    <row r="8" spans="1:16" s="3" customFormat="1" ht="15">
      <c r="A8" s="37"/>
      <c r="B8" s="43"/>
      <c r="C8" s="43"/>
      <c r="D8" s="112"/>
      <c r="E8" s="43"/>
      <c r="F8" s="43"/>
      <c r="G8" s="112"/>
      <c r="H8" s="43"/>
      <c r="I8" s="43"/>
      <c r="J8" s="112"/>
      <c r="K8" s="43"/>
      <c r="L8" s="43"/>
      <c r="M8" s="112"/>
      <c r="N8" s="43"/>
      <c r="O8" s="43"/>
      <c r="P8" s="43"/>
    </row>
    <row r="9" spans="1:16" s="3" customFormat="1" ht="15">
      <c r="A9" s="51" t="s">
        <v>34</v>
      </c>
      <c r="B9" s="43"/>
      <c r="C9" s="43"/>
      <c r="D9" s="112"/>
      <c r="E9" s="43"/>
      <c r="F9" s="43"/>
      <c r="G9" s="112"/>
      <c r="H9" s="43"/>
      <c r="I9" s="43"/>
      <c r="J9" s="112"/>
      <c r="K9" s="43"/>
      <c r="L9" s="43"/>
      <c r="M9" s="112"/>
      <c r="N9" s="43"/>
      <c r="O9" s="43"/>
      <c r="P9" s="43"/>
    </row>
    <row r="10" spans="1:16" s="3" customFormat="1" ht="15">
      <c r="A10" s="52" t="s">
        <v>86</v>
      </c>
      <c r="B10" s="342">
        <v>20</v>
      </c>
      <c r="C10" s="43">
        <f>Бюджет!C37</f>
        <v>20</v>
      </c>
      <c r="D10" s="112">
        <f>B10-C10</f>
        <v>0</v>
      </c>
      <c r="E10" s="342">
        <v>20</v>
      </c>
      <c r="F10" s="43">
        <f>Бюджет!D37</f>
        <v>18</v>
      </c>
      <c r="G10" s="112">
        <f>E10-F10</f>
        <v>2</v>
      </c>
      <c r="H10" s="342">
        <v>20</v>
      </c>
      <c r="I10" s="43">
        <f>Бюджет!E37</f>
        <v>19</v>
      </c>
      <c r="J10" s="112">
        <f>H10-I10</f>
        <v>1</v>
      </c>
      <c r="K10" s="342">
        <v>21</v>
      </c>
      <c r="L10" s="43">
        <f>Бюджет!F37</f>
        <v>11</v>
      </c>
      <c r="M10" s="112">
        <f>K10-L10</f>
        <v>10</v>
      </c>
      <c r="N10" s="43"/>
      <c r="O10" s="43"/>
      <c r="P10" s="43"/>
    </row>
    <row r="11" spans="1:16" s="3" customFormat="1" ht="15">
      <c r="A11" s="37"/>
      <c r="B11" s="43"/>
      <c r="C11" s="43"/>
      <c r="D11" s="112"/>
      <c r="E11" s="43"/>
      <c r="F11" s="43"/>
      <c r="G11" s="112"/>
      <c r="H11" s="43"/>
      <c r="I11" s="43"/>
      <c r="J11" s="112"/>
      <c r="K11" s="43"/>
      <c r="L11" s="43"/>
      <c r="M11" s="112"/>
      <c r="N11" s="43"/>
      <c r="O11" s="43"/>
      <c r="P11" s="43"/>
    </row>
    <row r="12" spans="1:16" ht="15">
      <c r="A12" s="51" t="s">
        <v>35</v>
      </c>
      <c r="B12" s="43"/>
      <c r="C12" s="45"/>
      <c r="D12" s="112"/>
      <c r="E12" s="43"/>
      <c r="F12" s="45"/>
      <c r="G12" s="112"/>
      <c r="H12" s="43"/>
      <c r="I12" s="45"/>
      <c r="J12" s="112"/>
      <c r="K12" s="43"/>
      <c r="L12" s="45"/>
      <c r="M12" s="112"/>
      <c r="N12" s="45"/>
      <c r="O12" s="45"/>
      <c r="P12" s="43"/>
    </row>
    <row r="13" spans="1:16" s="3" customFormat="1" ht="15">
      <c r="A13" s="52" t="s">
        <v>87</v>
      </c>
      <c r="B13" s="342">
        <v>17</v>
      </c>
      <c r="C13" s="43">
        <f>Бюджет!C32</f>
        <v>10</v>
      </c>
      <c r="D13" s="112">
        <f>B13-C13</f>
        <v>7</v>
      </c>
      <c r="E13" s="342">
        <v>15</v>
      </c>
      <c r="F13" s="43">
        <f>Бюджет!D32</f>
        <v>11</v>
      </c>
      <c r="G13" s="112">
        <f>E13-F13</f>
        <v>4</v>
      </c>
      <c r="H13" s="342">
        <v>15</v>
      </c>
      <c r="I13" s="43">
        <f>Бюджет!E32</f>
        <v>13</v>
      </c>
      <c r="J13" s="112">
        <f>H13-I13</f>
        <v>2</v>
      </c>
      <c r="K13" s="342">
        <v>15</v>
      </c>
      <c r="L13" s="43">
        <f>Бюджет!F32</f>
        <v>14</v>
      </c>
      <c r="M13" s="112">
        <f>K13-L13</f>
        <v>1</v>
      </c>
      <c r="N13" s="43"/>
      <c r="O13" s="43"/>
      <c r="P13" s="43"/>
    </row>
    <row r="14" spans="1:16" s="3" customFormat="1" ht="15">
      <c r="A14" s="52"/>
      <c r="B14" s="43"/>
      <c r="C14" s="43"/>
      <c r="D14" s="112"/>
      <c r="E14" s="43"/>
      <c r="F14" s="43"/>
      <c r="G14" s="112"/>
      <c r="H14" s="43"/>
      <c r="I14" s="43"/>
      <c r="J14" s="112"/>
      <c r="K14" s="43"/>
      <c r="L14" s="43"/>
      <c r="M14" s="112"/>
      <c r="N14" s="43"/>
      <c r="O14" s="43"/>
      <c r="P14" s="43"/>
    </row>
    <row r="15" spans="1:16" s="3" customFormat="1" ht="15">
      <c r="A15" s="51" t="s">
        <v>36</v>
      </c>
      <c r="B15" s="43"/>
      <c r="C15" s="43"/>
      <c r="D15" s="112"/>
      <c r="E15" s="43"/>
      <c r="F15" s="43"/>
      <c r="G15" s="112"/>
      <c r="H15" s="43"/>
      <c r="I15" s="43"/>
      <c r="J15" s="112"/>
      <c r="K15" s="43"/>
      <c r="L15" s="43"/>
      <c r="M15" s="112"/>
      <c r="N15" s="43"/>
      <c r="O15" s="43"/>
      <c r="P15" s="43"/>
    </row>
    <row r="16" spans="1:16" s="3" customFormat="1" ht="15">
      <c r="A16" s="52" t="s">
        <v>88</v>
      </c>
      <c r="B16" s="342">
        <v>10</v>
      </c>
      <c r="C16" s="43">
        <f>Бюджет!C27</f>
        <v>9</v>
      </c>
      <c r="D16" s="112">
        <f>B16-C16</f>
        <v>1</v>
      </c>
      <c r="E16" s="342">
        <v>10</v>
      </c>
      <c r="F16" s="43">
        <f>Бюджет!D27</f>
        <v>10</v>
      </c>
      <c r="G16" s="112">
        <f>E16-F16</f>
        <v>0</v>
      </c>
      <c r="H16" s="342">
        <v>10</v>
      </c>
      <c r="I16" s="43">
        <f>Бюджет!E27</f>
        <v>10</v>
      </c>
      <c r="J16" s="112">
        <f>H16-I16</f>
        <v>0</v>
      </c>
      <c r="K16" s="342">
        <v>10</v>
      </c>
      <c r="L16" s="43">
        <f>Бюджет!F27</f>
        <v>3</v>
      </c>
      <c r="M16" s="112">
        <f>K16-L16</f>
        <v>7</v>
      </c>
      <c r="N16" s="43"/>
      <c r="O16" s="43"/>
      <c r="P16" s="43"/>
    </row>
    <row r="17" spans="1:16" ht="15">
      <c r="A17" s="52" t="s">
        <v>89</v>
      </c>
      <c r="B17" s="342">
        <v>10</v>
      </c>
      <c r="C17" s="43">
        <f>Бюджет!C28</f>
        <v>10</v>
      </c>
      <c r="D17" s="112">
        <f>B17-C17</f>
        <v>0</v>
      </c>
      <c r="E17" s="342">
        <v>10</v>
      </c>
      <c r="F17" s="43">
        <f>Бюджет!D28</f>
        <v>7</v>
      </c>
      <c r="G17" s="112">
        <f>E17-F17</f>
        <v>3</v>
      </c>
      <c r="H17" s="342">
        <v>10</v>
      </c>
      <c r="I17" s="43">
        <f>Бюджет!E28</f>
        <v>11</v>
      </c>
      <c r="J17" s="112">
        <f>H17-I17</f>
        <v>-1</v>
      </c>
      <c r="K17" s="342">
        <v>12</v>
      </c>
      <c r="L17" s="43">
        <f>Бюджет!F28</f>
        <v>12</v>
      </c>
      <c r="M17" s="112">
        <f>K17-L17</f>
        <v>0</v>
      </c>
      <c r="N17" s="43"/>
      <c r="O17" s="43"/>
      <c r="P17" s="43"/>
    </row>
    <row r="18" spans="1:16" s="3" customFormat="1" ht="15">
      <c r="A18" s="52"/>
      <c r="B18" s="43"/>
      <c r="C18" s="43"/>
      <c r="D18" s="112"/>
      <c r="E18" s="43"/>
      <c r="F18" s="43"/>
      <c r="G18" s="112"/>
      <c r="H18" s="43"/>
      <c r="I18" s="43"/>
      <c r="J18" s="112"/>
      <c r="K18" s="43"/>
      <c r="L18" s="43"/>
      <c r="M18" s="112"/>
      <c r="N18" s="43"/>
      <c r="O18" s="43"/>
      <c r="P18" s="43"/>
    </row>
    <row r="19" spans="1:16" s="3" customFormat="1" ht="15">
      <c r="A19" s="51" t="s">
        <v>37</v>
      </c>
      <c r="B19" s="43"/>
      <c r="C19" s="43"/>
      <c r="D19" s="112"/>
      <c r="E19" s="43"/>
      <c r="F19" s="43"/>
      <c r="G19" s="112"/>
      <c r="H19" s="43"/>
      <c r="I19" s="43"/>
      <c r="J19" s="112"/>
      <c r="K19" s="43"/>
      <c r="L19" s="43"/>
      <c r="M19" s="112"/>
      <c r="N19" s="43"/>
      <c r="O19" s="43"/>
      <c r="P19" s="43"/>
    </row>
    <row r="20" spans="1:16" s="3" customFormat="1" ht="15">
      <c r="A20" s="52" t="s">
        <v>90</v>
      </c>
      <c r="B20" s="342">
        <v>17</v>
      </c>
      <c r="C20" s="43">
        <f>Бюджет!C33</f>
        <v>17</v>
      </c>
      <c r="D20" s="112">
        <f>B20-C20</f>
        <v>0</v>
      </c>
      <c r="E20" s="342">
        <v>19</v>
      </c>
      <c r="F20" s="43">
        <f>Бюджет!D33</f>
        <v>11</v>
      </c>
      <c r="G20" s="112">
        <f>E20-F20</f>
        <v>8</v>
      </c>
      <c r="H20" s="342">
        <v>18</v>
      </c>
      <c r="I20" s="43">
        <f>Бюджет!E33</f>
        <v>15</v>
      </c>
      <c r="J20" s="112">
        <f>H20-I20</f>
        <v>3</v>
      </c>
      <c r="K20" s="342">
        <v>16</v>
      </c>
      <c r="L20" s="43">
        <f>Бюджет!F33</f>
        <v>14</v>
      </c>
      <c r="M20" s="112">
        <f>K20-L20</f>
        <v>2</v>
      </c>
      <c r="N20" s="43"/>
      <c r="O20" s="43"/>
      <c r="P20" s="43"/>
    </row>
    <row r="21" spans="1:16" s="3" customFormat="1" ht="15">
      <c r="A21" s="52"/>
      <c r="B21" s="43"/>
      <c r="C21" s="43"/>
      <c r="D21" s="112"/>
      <c r="E21" s="43"/>
      <c r="F21" s="43"/>
      <c r="G21" s="112"/>
      <c r="H21" s="43"/>
      <c r="I21" s="43"/>
      <c r="J21" s="112"/>
      <c r="K21" s="43"/>
      <c r="L21" s="43"/>
      <c r="M21" s="112"/>
      <c r="N21" s="43"/>
      <c r="O21" s="43"/>
      <c r="P21" s="43"/>
    </row>
    <row r="22" spans="1:16" s="3" customFormat="1" ht="15">
      <c r="A22" s="51" t="s">
        <v>38</v>
      </c>
      <c r="B22" s="43"/>
      <c r="C22" s="43"/>
      <c r="D22" s="112"/>
      <c r="E22" s="43"/>
      <c r="F22" s="43"/>
      <c r="G22" s="112"/>
      <c r="H22" s="43"/>
      <c r="I22" s="43"/>
      <c r="J22" s="112"/>
      <c r="K22" s="43"/>
      <c r="L22" s="43"/>
      <c r="M22" s="112"/>
      <c r="N22" s="43"/>
      <c r="O22" s="43"/>
      <c r="P22" s="43"/>
    </row>
    <row r="23" spans="1:16" s="3" customFormat="1" ht="15">
      <c r="A23" s="52" t="s">
        <v>91</v>
      </c>
      <c r="B23" s="342">
        <v>20</v>
      </c>
      <c r="C23" s="43">
        <f>Бюджет!C44</f>
        <v>20</v>
      </c>
      <c r="D23" s="112">
        <f>B23-C23</f>
        <v>0</v>
      </c>
      <c r="E23" s="342">
        <v>15</v>
      </c>
      <c r="F23" s="43">
        <f>Бюджет!D44</f>
        <v>14</v>
      </c>
      <c r="G23" s="112">
        <f>E23-F23</f>
        <v>1</v>
      </c>
      <c r="H23" s="342">
        <v>10</v>
      </c>
      <c r="I23" s="43">
        <f>Бюджет!E44</f>
        <v>9</v>
      </c>
      <c r="J23" s="112">
        <f>H23-I23</f>
        <v>1</v>
      </c>
      <c r="K23" s="342">
        <v>10</v>
      </c>
      <c r="L23" s="43">
        <f>Бюджет!F44</f>
        <v>6</v>
      </c>
      <c r="M23" s="112">
        <f>K23-L23</f>
        <v>4</v>
      </c>
      <c r="N23" s="46"/>
      <c r="O23" s="43"/>
      <c r="P23" s="43"/>
    </row>
    <row r="24" spans="1:16" ht="15">
      <c r="A24" s="37"/>
      <c r="B24" s="43"/>
      <c r="C24" s="45"/>
      <c r="D24" s="112"/>
      <c r="E24" s="43"/>
      <c r="F24" s="45"/>
      <c r="G24" s="112"/>
      <c r="H24" s="43"/>
      <c r="I24" s="45"/>
      <c r="J24" s="112"/>
      <c r="K24" s="43"/>
      <c r="L24" s="45"/>
      <c r="M24" s="112"/>
      <c r="N24" s="45"/>
      <c r="O24" s="45"/>
      <c r="P24" s="43"/>
    </row>
    <row r="25" spans="1:16" ht="15">
      <c r="A25" s="51" t="s">
        <v>39</v>
      </c>
      <c r="B25" s="43"/>
      <c r="C25" s="45"/>
      <c r="D25" s="112"/>
      <c r="E25" s="43"/>
      <c r="F25" s="45"/>
      <c r="G25" s="112"/>
      <c r="H25" s="43"/>
      <c r="I25" s="45"/>
      <c r="J25" s="112"/>
      <c r="K25" s="43"/>
      <c r="L25" s="45"/>
      <c r="M25" s="112"/>
      <c r="N25" s="45"/>
      <c r="O25" s="45"/>
      <c r="P25" s="43"/>
    </row>
    <row r="26" spans="1:16" s="3" customFormat="1" ht="15" customHeight="1">
      <c r="A26" s="52" t="s">
        <v>118</v>
      </c>
      <c r="B26" s="342">
        <v>17</v>
      </c>
      <c r="C26" s="43">
        <f>Бюджет!C30</f>
        <v>17</v>
      </c>
      <c r="D26" s="112">
        <f>B26-C26</f>
        <v>0</v>
      </c>
      <c r="E26" s="342">
        <v>15</v>
      </c>
      <c r="F26" s="46">
        <f>Бюджет!D30</f>
        <v>13</v>
      </c>
      <c r="G26" s="112">
        <f>E26-F26</f>
        <v>2</v>
      </c>
      <c r="H26" s="342">
        <v>11</v>
      </c>
      <c r="I26" s="43">
        <f>Бюджет!E30</f>
        <v>10</v>
      </c>
      <c r="J26" s="112">
        <f>H26-I26</f>
        <v>1</v>
      </c>
      <c r="K26" s="342">
        <v>9</v>
      </c>
      <c r="L26" s="43">
        <f>Бюджет!F30</f>
        <v>10</v>
      </c>
      <c r="M26" s="112">
        <f>K26-L26</f>
        <v>-1</v>
      </c>
      <c r="N26" s="43"/>
      <c r="O26" s="43"/>
      <c r="P26" s="43"/>
    </row>
    <row r="27" spans="1:16" s="3" customFormat="1" ht="15" customHeight="1">
      <c r="A27" s="52" t="s">
        <v>160</v>
      </c>
      <c r="B27" s="342">
        <v>0</v>
      </c>
      <c r="C27" s="43">
        <f>Бюджет!C31</f>
        <v>0</v>
      </c>
      <c r="D27" s="112">
        <f>B27-C27</f>
        <v>0</v>
      </c>
      <c r="E27" s="342">
        <v>0</v>
      </c>
      <c r="F27" s="46">
        <f>Бюджет!D31</f>
        <v>0</v>
      </c>
      <c r="G27" s="112">
        <f>E27-F27</f>
        <v>0</v>
      </c>
      <c r="H27" s="342">
        <v>10</v>
      </c>
      <c r="I27" s="43">
        <f>Бюджет!E31</f>
        <v>5</v>
      </c>
      <c r="J27" s="112">
        <f>H27-I27</f>
        <v>5</v>
      </c>
      <c r="K27" s="342">
        <v>10</v>
      </c>
      <c r="L27" s="43">
        <f>Бюджет!F31</f>
        <v>10</v>
      </c>
      <c r="M27" s="112">
        <f>K27-L27</f>
        <v>0</v>
      </c>
      <c r="N27" s="43"/>
      <c r="O27" s="43"/>
      <c r="P27" s="43"/>
    </row>
    <row r="28" spans="1:16" s="3" customFormat="1" ht="15">
      <c r="A28" s="52"/>
      <c r="B28" s="46"/>
      <c r="C28" s="43"/>
      <c r="D28" s="112"/>
      <c r="E28" s="43"/>
      <c r="F28" s="46"/>
      <c r="G28" s="112"/>
      <c r="H28" s="43"/>
      <c r="I28" s="43"/>
      <c r="J28" s="112"/>
      <c r="K28" s="43"/>
      <c r="L28" s="43"/>
      <c r="M28" s="112"/>
      <c r="N28" s="43"/>
      <c r="O28" s="43"/>
      <c r="P28" s="43"/>
    </row>
    <row r="29" spans="1:16" s="3" customFormat="1" ht="15">
      <c r="A29" s="51" t="s">
        <v>40</v>
      </c>
      <c r="B29" s="43"/>
      <c r="C29" s="43"/>
      <c r="D29" s="112"/>
      <c r="E29" s="43"/>
      <c r="F29" s="46"/>
      <c r="G29" s="112"/>
      <c r="H29" s="43"/>
      <c r="I29" s="43"/>
      <c r="J29" s="112"/>
      <c r="K29" s="43"/>
      <c r="L29" s="43"/>
      <c r="M29" s="112"/>
      <c r="N29" s="43"/>
      <c r="O29" s="43"/>
      <c r="P29" s="43"/>
    </row>
    <row r="30" spans="1:16" s="3" customFormat="1" ht="15">
      <c r="A30" s="52" t="s">
        <v>92</v>
      </c>
      <c r="B30" s="342">
        <v>0</v>
      </c>
      <c r="C30" s="43">
        <f>Бюджет!C40</f>
        <v>0</v>
      </c>
      <c r="D30" s="112">
        <f>B30-C30</f>
        <v>0</v>
      </c>
      <c r="E30" s="342">
        <v>0</v>
      </c>
      <c r="F30" s="43">
        <f>Бюджет!D40</f>
        <v>0</v>
      </c>
      <c r="G30" s="112">
        <f>E30-F30</f>
        <v>0</v>
      </c>
      <c r="H30" s="342">
        <v>10</v>
      </c>
      <c r="I30" s="43">
        <f>Бюджет!E40</f>
        <v>9</v>
      </c>
      <c r="J30" s="112">
        <f>H30-I30</f>
        <v>1</v>
      </c>
      <c r="K30" s="342">
        <v>0</v>
      </c>
      <c r="L30" s="43">
        <f>Бюджет!F40</f>
        <v>0</v>
      </c>
      <c r="M30" s="112">
        <f>K30-L30</f>
        <v>0</v>
      </c>
      <c r="N30" s="43"/>
      <c r="O30" s="43"/>
      <c r="P30" s="43"/>
    </row>
    <row r="31" spans="1:16" s="3" customFormat="1" ht="15">
      <c r="A31" s="52"/>
      <c r="B31" s="43"/>
      <c r="C31" s="43"/>
      <c r="D31" s="112"/>
      <c r="E31" s="43"/>
      <c r="F31" s="46"/>
      <c r="G31" s="112"/>
      <c r="H31" s="43"/>
      <c r="I31" s="43"/>
      <c r="J31" s="112"/>
      <c r="K31" s="43"/>
      <c r="L31" s="43"/>
      <c r="M31" s="112"/>
      <c r="N31" s="43"/>
      <c r="O31" s="43"/>
      <c r="P31" s="43"/>
    </row>
    <row r="32" spans="1:16" s="3" customFormat="1" ht="15">
      <c r="A32" s="51" t="s">
        <v>51</v>
      </c>
      <c r="B32" s="43"/>
      <c r="C32" s="43"/>
      <c r="D32" s="112"/>
      <c r="E32" s="43"/>
      <c r="F32" s="46"/>
      <c r="G32" s="112"/>
      <c r="H32" s="43"/>
      <c r="I32" s="43"/>
      <c r="J32" s="112"/>
      <c r="K32" s="43"/>
      <c r="L32" s="43"/>
      <c r="M32" s="112"/>
      <c r="N32" s="43"/>
      <c r="O32" s="43"/>
      <c r="P32" s="43"/>
    </row>
    <row r="33" spans="1:16" s="3" customFormat="1" ht="15">
      <c r="A33" s="52" t="s">
        <v>177</v>
      </c>
      <c r="B33" s="342">
        <v>10</v>
      </c>
      <c r="C33" s="43">
        <f>Бюджет!C35</f>
        <v>10</v>
      </c>
      <c r="D33" s="112">
        <f>B33-C33</f>
        <v>0</v>
      </c>
      <c r="E33" s="342">
        <v>10</v>
      </c>
      <c r="F33" s="43">
        <f>Бюджет!D35</f>
        <v>11</v>
      </c>
      <c r="G33" s="112">
        <f>E33-F33</f>
        <v>-1</v>
      </c>
      <c r="H33" s="342">
        <v>10</v>
      </c>
      <c r="I33" s="43">
        <f>Бюджет!E35</f>
        <v>10</v>
      </c>
      <c r="J33" s="112">
        <f>H33-I33</f>
        <v>0</v>
      </c>
      <c r="K33" s="342">
        <v>15</v>
      </c>
      <c r="L33" s="43">
        <f>Бюджет!F35</f>
        <v>15</v>
      </c>
      <c r="M33" s="112">
        <f>K33-L33</f>
        <v>0</v>
      </c>
      <c r="N33" s="342">
        <v>15</v>
      </c>
      <c r="O33" s="43">
        <f>Бюджет!G35</f>
        <v>16</v>
      </c>
      <c r="P33" s="112">
        <f>N33-O33</f>
        <v>-1</v>
      </c>
    </row>
    <row r="34" spans="1:16" s="3" customFormat="1" ht="15">
      <c r="A34" s="39"/>
      <c r="B34" s="43"/>
      <c r="C34" s="43"/>
      <c r="D34" s="112"/>
      <c r="E34" s="43"/>
      <c r="F34" s="43"/>
      <c r="G34" s="112"/>
      <c r="H34" s="43"/>
      <c r="I34" s="43"/>
      <c r="J34" s="112"/>
      <c r="K34" s="43"/>
      <c r="L34" s="43"/>
      <c r="M34" s="112"/>
      <c r="N34" s="43"/>
      <c r="O34" s="43"/>
      <c r="P34" s="43"/>
    </row>
    <row r="35" spans="1:16" s="3" customFormat="1" ht="15.75" customHeight="1">
      <c r="A35" s="384" t="s">
        <v>130</v>
      </c>
      <c r="B35" s="378" t="s">
        <v>79</v>
      </c>
      <c r="C35" s="378"/>
      <c r="D35" s="379" t="s">
        <v>151</v>
      </c>
      <c r="E35" s="378" t="s">
        <v>80</v>
      </c>
      <c r="F35" s="378"/>
      <c r="G35" s="379" t="s">
        <v>152</v>
      </c>
      <c r="H35" s="378" t="s">
        <v>81</v>
      </c>
      <c r="I35" s="378"/>
      <c r="J35" s="379" t="s">
        <v>153</v>
      </c>
      <c r="K35" s="378" t="s">
        <v>82</v>
      </c>
      <c r="L35" s="378"/>
      <c r="M35" s="379" t="s">
        <v>154</v>
      </c>
      <c r="N35" s="378" t="s">
        <v>83</v>
      </c>
      <c r="O35" s="378"/>
      <c r="P35" s="379" t="s">
        <v>155</v>
      </c>
    </row>
    <row r="36" spans="1:16" s="3" customFormat="1" ht="36.75" customHeight="1">
      <c r="A36" s="385"/>
      <c r="B36" s="377" t="s">
        <v>287</v>
      </c>
      <c r="C36" s="377"/>
      <c r="D36" s="380"/>
      <c r="E36" s="377" t="s">
        <v>261</v>
      </c>
      <c r="F36" s="377"/>
      <c r="G36" s="380"/>
      <c r="H36" s="377" t="s">
        <v>201</v>
      </c>
      <c r="I36" s="377"/>
      <c r="J36" s="380"/>
      <c r="K36" s="377" t="s">
        <v>188</v>
      </c>
      <c r="L36" s="377"/>
      <c r="M36" s="380"/>
      <c r="N36" s="377" t="s">
        <v>169</v>
      </c>
      <c r="O36" s="377"/>
      <c r="P36" s="380"/>
    </row>
    <row r="37" spans="1:16" s="3" customFormat="1" ht="26.25">
      <c r="A37" s="386"/>
      <c r="B37" s="26" t="s">
        <v>18</v>
      </c>
      <c r="C37" s="35" t="s">
        <v>20</v>
      </c>
      <c r="D37" s="381"/>
      <c r="E37" s="35" t="s">
        <v>18</v>
      </c>
      <c r="F37" s="35" t="s">
        <v>20</v>
      </c>
      <c r="G37" s="381"/>
      <c r="H37" s="35" t="s">
        <v>18</v>
      </c>
      <c r="I37" s="35" t="s">
        <v>20</v>
      </c>
      <c r="J37" s="381"/>
      <c r="K37" s="35" t="s">
        <v>18</v>
      </c>
      <c r="L37" s="35" t="s">
        <v>20</v>
      </c>
      <c r="M37" s="381"/>
      <c r="N37" s="26" t="s">
        <v>18</v>
      </c>
      <c r="O37" s="36" t="s">
        <v>20</v>
      </c>
      <c r="P37" s="381"/>
    </row>
    <row r="38" spans="1:16" s="3" customFormat="1" ht="15">
      <c r="A38" s="51" t="s">
        <v>52</v>
      </c>
      <c r="B38" s="43"/>
      <c r="C38" s="43"/>
      <c r="D38" s="112"/>
      <c r="E38" s="43"/>
      <c r="F38" s="43"/>
      <c r="G38" s="112"/>
      <c r="H38" s="43"/>
      <c r="I38" s="43"/>
      <c r="J38" s="112"/>
      <c r="K38" s="43"/>
      <c r="L38" s="43"/>
      <c r="M38" s="112"/>
      <c r="N38" s="43"/>
      <c r="O38" s="43"/>
      <c r="P38" s="43"/>
    </row>
    <row r="39" spans="1:16" s="3" customFormat="1" ht="15">
      <c r="A39" s="52" t="s">
        <v>176</v>
      </c>
      <c r="B39" s="342">
        <v>10</v>
      </c>
      <c r="C39" s="43">
        <f>Бюджет!C36</f>
        <v>11</v>
      </c>
      <c r="D39" s="112">
        <f>B39-C39</f>
        <v>-1</v>
      </c>
      <c r="E39" s="342">
        <v>10</v>
      </c>
      <c r="F39" s="43">
        <f>Бюджет!D36</f>
        <v>10</v>
      </c>
      <c r="G39" s="112">
        <f>E39-F39</f>
        <v>0</v>
      </c>
      <c r="H39" s="342">
        <v>10</v>
      </c>
      <c r="I39" s="43">
        <f>Бюджет!E36</f>
        <v>13</v>
      </c>
      <c r="J39" s="112">
        <f>H39-I39</f>
        <v>-3</v>
      </c>
      <c r="K39" s="342">
        <v>25</v>
      </c>
      <c r="L39" s="43">
        <f>Бюджет!F36</f>
        <v>23</v>
      </c>
      <c r="M39" s="112">
        <f>K39-L39</f>
        <v>2</v>
      </c>
      <c r="N39" s="342">
        <v>25</v>
      </c>
      <c r="O39" s="43">
        <f>Бюджет!G36</f>
        <v>24</v>
      </c>
      <c r="P39" s="112">
        <f>N39-O39</f>
        <v>1</v>
      </c>
    </row>
    <row r="40" spans="1:16" s="3" customFormat="1" ht="15">
      <c r="A40" s="39"/>
      <c r="B40" s="43"/>
      <c r="C40" s="43"/>
      <c r="D40" s="112"/>
      <c r="E40" s="43"/>
      <c r="F40" s="43"/>
      <c r="G40" s="112"/>
      <c r="H40" s="43"/>
      <c r="I40" s="43"/>
      <c r="J40" s="112"/>
      <c r="K40" s="43"/>
      <c r="L40" s="43"/>
      <c r="M40" s="112"/>
      <c r="N40" s="43"/>
      <c r="O40" s="43"/>
      <c r="P40" s="43"/>
    </row>
    <row r="41" spans="1:16" s="3" customFormat="1" ht="15">
      <c r="A41" s="51" t="s">
        <v>41</v>
      </c>
      <c r="B41" s="43"/>
      <c r="C41" s="43"/>
      <c r="D41" s="112"/>
      <c r="E41" s="43"/>
      <c r="F41" s="43"/>
      <c r="G41" s="112"/>
      <c r="H41" s="43"/>
      <c r="I41" s="43"/>
      <c r="J41" s="112"/>
      <c r="K41" s="43"/>
      <c r="L41" s="43"/>
      <c r="M41" s="112"/>
      <c r="N41" s="43"/>
      <c r="O41" s="43"/>
      <c r="P41" s="43"/>
    </row>
    <row r="42" spans="1:16" s="3" customFormat="1" ht="15">
      <c r="A42" s="52" t="s">
        <v>93</v>
      </c>
      <c r="B42" s="342">
        <v>0</v>
      </c>
      <c r="C42" s="43">
        <f>Бюджет!C19</f>
        <v>0</v>
      </c>
      <c r="D42" s="112">
        <f>B42-C42</f>
        <v>0</v>
      </c>
      <c r="E42" s="342">
        <v>0</v>
      </c>
      <c r="F42" s="43">
        <f>Бюджет!D19</f>
        <v>0</v>
      </c>
      <c r="G42" s="112">
        <f>E42-F42</f>
        <v>0</v>
      </c>
      <c r="H42" s="342">
        <v>15</v>
      </c>
      <c r="I42" s="43">
        <f>Бюджет!E19</f>
        <v>14</v>
      </c>
      <c r="J42" s="112">
        <f>H42-I42</f>
        <v>1</v>
      </c>
      <c r="K42" s="342">
        <v>0</v>
      </c>
      <c r="L42" s="43">
        <f>Бюджет!F19</f>
        <v>0</v>
      </c>
      <c r="M42" s="112">
        <f>K42-L42</f>
        <v>0</v>
      </c>
      <c r="N42" s="43"/>
      <c r="O42" s="43"/>
      <c r="P42" s="43"/>
    </row>
    <row r="43" spans="1:16" ht="15">
      <c r="A43" s="37"/>
      <c r="B43" s="43"/>
      <c r="C43" s="45"/>
      <c r="D43" s="112"/>
      <c r="E43" s="43"/>
      <c r="F43" s="45"/>
      <c r="G43" s="112"/>
      <c r="H43" s="43"/>
      <c r="I43" s="45"/>
      <c r="J43" s="112"/>
      <c r="K43" s="45"/>
      <c r="L43" s="45"/>
      <c r="M43" s="112"/>
      <c r="N43" s="45"/>
      <c r="O43" s="45"/>
      <c r="P43" s="43"/>
    </row>
    <row r="44" spans="1:16" s="3" customFormat="1" ht="15">
      <c r="A44" s="51" t="s">
        <v>42</v>
      </c>
      <c r="B44" s="43"/>
      <c r="C44" s="43"/>
      <c r="D44" s="112"/>
      <c r="E44" s="43"/>
      <c r="F44" s="46"/>
      <c r="G44" s="112"/>
      <c r="H44" s="43"/>
      <c r="I44" s="43"/>
      <c r="J44" s="112"/>
      <c r="K44" s="43"/>
      <c r="L44" s="43"/>
      <c r="M44" s="112"/>
      <c r="N44" s="43"/>
      <c r="O44" s="43"/>
      <c r="P44" s="43"/>
    </row>
    <row r="45" spans="1:16" s="3" customFormat="1" ht="15">
      <c r="A45" s="52" t="s">
        <v>121</v>
      </c>
      <c r="B45" s="53">
        <f>SUM(B46:B47)</f>
        <v>30</v>
      </c>
      <c r="C45" s="53">
        <f>SUM(C46:C47)</f>
        <v>30</v>
      </c>
      <c r="D45" s="112">
        <f aca="true" t="shared" si="0" ref="D45:D51">B45-C45</f>
        <v>0</v>
      </c>
      <c r="E45" s="53">
        <f>SUM(E46:E47)</f>
        <v>19</v>
      </c>
      <c r="F45" s="53">
        <f>SUM(F46:F47)</f>
        <v>19</v>
      </c>
      <c r="G45" s="112">
        <f aca="true" t="shared" si="1" ref="G45:G51">E45-F45</f>
        <v>0</v>
      </c>
      <c r="H45" s="53">
        <f>SUM(H46:H47)</f>
        <v>25</v>
      </c>
      <c r="I45" s="53">
        <f>SUM(I46:I47)</f>
        <v>26</v>
      </c>
      <c r="J45" s="112">
        <f aca="true" t="shared" si="2" ref="J45:J51">H45-I45</f>
        <v>-1</v>
      </c>
      <c r="K45" s="53">
        <f>SUM(K46:K47)</f>
        <v>28</v>
      </c>
      <c r="L45" s="53">
        <f>SUM(L46:L47)</f>
        <v>28</v>
      </c>
      <c r="M45" s="112">
        <f aca="true" t="shared" si="3" ref="M45:M51">K45-L45</f>
        <v>0</v>
      </c>
      <c r="N45" s="43"/>
      <c r="O45" s="43"/>
      <c r="P45" s="43"/>
    </row>
    <row r="46" spans="1:16" s="3" customFormat="1" ht="15">
      <c r="A46" s="42" t="s">
        <v>126</v>
      </c>
      <c r="B46" s="342">
        <v>10</v>
      </c>
      <c r="C46" s="43">
        <f>Бюджет!C18</f>
        <v>10</v>
      </c>
      <c r="D46" s="112">
        <f t="shared" si="0"/>
        <v>0</v>
      </c>
      <c r="E46" s="342">
        <v>9</v>
      </c>
      <c r="F46" s="43">
        <f>Бюджет!D18</f>
        <v>9</v>
      </c>
      <c r="G46" s="112">
        <f t="shared" si="1"/>
        <v>0</v>
      </c>
      <c r="H46" s="342">
        <v>10</v>
      </c>
      <c r="I46" s="43">
        <f>Бюджет!E18</f>
        <v>10</v>
      </c>
      <c r="J46" s="112">
        <f t="shared" si="2"/>
        <v>0</v>
      </c>
      <c r="K46" s="342">
        <v>10</v>
      </c>
      <c r="L46" s="43">
        <f>Бюджет!F18</f>
        <v>10</v>
      </c>
      <c r="M46" s="112">
        <f t="shared" si="3"/>
        <v>0</v>
      </c>
      <c r="N46" s="43"/>
      <c r="O46" s="43"/>
      <c r="P46" s="43"/>
    </row>
    <row r="47" spans="1:16" s="3" customFormat="1" ht="30">
      <c r="A47" s="42" t="s">
        <v>119</v>
      </c>
      <c r="B47" s="342">
        <v>20</v>
      </c>
      <c r="C47" s="43">
        <f>Бюджет!C48</f>
        <v>20</v>
      </c>
      <c r="D47" s="112">
        <f t="shared" si="0"/>
        <v>0</v>
      </c>
      <c r="E47" s="342">
        <v>10</v>
      </c>
      <c r="F47" s="46">
        <f>Бюджет!D48</f>
        <v>10</v>
      </c>
      <c r="G47" s="112">
        <f t="shared" si="1"/>
        <v>0</v>
      </c>
      <c r="H47" s="342">
        <v>15</v>
      </c>
      <c r="I47" s="43">
        <f>Бюджет!E48</f>
        <v>16</v>
      </c>
      <c r="J47" s="112">
        <f t="shared" si="2"/>
        <v>-1</v>
      </c>
      <c r="K47" s="342">
        <v>18</v>
      </c>
      <c r="L47" s="43">
        <f>Бюджет!F48</f>
        <v>18</v>
      </c>
      <c r="M47" s="112">
        <f t="shared" si="3"/>
        <v>0</v>
      </c>
      <c r="N47" s="43"/>
      <c r="O47" s="43"/>
      <c r="P47" s="43"/>
    </row>
    <row r="48" spans="1:16" s="3" customFormat="1" ht="15">
      <c r="A48" s="52" t="s">
        <v>94</v>
      </c>
      <c r="B48" s="342">
        <v>20</v>
      </c>
      <c r="C48" s="357">
        <f>Бюджет!C45-1</f>
        <v>21</v>
      </c>
      <c r="D48" s="112">
        <f t="shared" si="0"/>
        <v>-1</v>
      </c>
      <c r="E48" s="342">
        <v>10</v>
      </c>
      <c r="F48" s="43">
        <f>Бюджет!D45</f>
        <v>10</v>
      </c>
      <c r="G48" s="112">
        <f t="shared" si="1"/>
        <v>0</v>
      </c>
      <c r="H48" s="342">
        <v>15</v>
      </c>
      <c r="I48" s="43">
        <f>Бюджет!E45</f>
        <v>15</v>
      </c>
      <c r="J48" s="112">
        <f t="shared" si="2"/>
        <v>0</v>
      </c>
      <c r="K48" s="342">
        <v>15</v>
      </c>
      <c r="L48" s="43">
        <f>Бюджет!F45</f>
        <v>15</v>
      </c>
      <c r="M48" s="112">
        <f>K48-L48</f>
        <v>0</v>
      </c>
      <c r="N48" s="43"/>
      <c r="O48" s="43"/>
      <c r="P48" s="43"/>
    </row>
    <row r="49" spans="1:16" s="3" customFormat="1" ht="15">
      <c r="A49" s="52" t="s">
        <v>122</v>
      </c>
      <c r="B49" s="342">
        <v>0</v>
      </c>
      <c r="C49" s="43">
        <f>Бюджет!C46</f>
        <v>0</v>
      </c>
      <c r="D49" s="112">
        <f t="shared" si="0"/>
        <v>0</v>
      </c>
      <c r="E49" s="342">
        <v>0</v>
      </c>
      <c r="F49" s="43">
        <f>Бюджет!D46</f>
        <v>0</v>
      </c>
      <c r="G49" s="112">
        <f t="shared" si="1"/>
        <v>0</v>
      </c>
      <c r="H49" s="342">
        <v>0</v>
      </c>
      <c r="I49" s="43">
        <f>Бюджет!E46</f>
        <v>0</v>
      </c>
      <c r="J49" s="112">
        <f t="shared" si="2"/>
        <v>0</v>
      </c>
      <c r="K49" s="342">
        <v>0</v>
      </c>
      <c r="L49" s="43">
        <f>Бюджет!F46</f>
        <v>0</v>
      </c>
      <c r="M49" s="112">
        <f t="shared" si="3"/>
        <v>0</v>
      </c>
      <c r="N49" s="43"/>
      <c r="O49" s="43"/>
      <c r="P49" s="43"/>
    </row>
    <row r="50" spans="1:16" s="3" customFormat="1" ht="15">
      <c r="A50" s="52" t="s">
        <v>96</v>
      </c>
      <c r="B50" s="342">
        <v>0</v>
      </c>
      <c r="C50" s="43">
        <f>Бюджет!C29</f>
        <v>0</v>
      </c>
      <c r="D50" s="112">
        <f t="shared" si="0"/>
        <v>0</v>
      </c>
      <c r="E50" s="342">
        <v>0</v>
      </c>
      <c r="F50" s="43">
        <f>Бюджет!D29</f>
        <v>0</v>
      </c>
      <c r="G50" s="112">
        <f t="shared" si="1"/>
        <v>0</v>
      </c>
      <c r="H50" s="342">
        <v>0</v>
      </c>
      <c r="I50" s="43">
        <f>Бюджет!E29</f>
        <v>0</v>
      </c>
      <c r="J50" s="112">
        <f t="shared" si="2"/>
        <v>0</v>
      </c>
      <c r="K50" s="342">
        <v>11</v>
      </c>
      <c r="L50" s="43">
        <f>Бюджет!F29</f>
        <v>10</v>
      </c>
      <c r="M50" s="112">
        <f t="shared" si="3"/>
        <v>1</v>
      </c>
      <c r="N50" s="43"/>
      <c r="O50" s="43"/>
      <c r="P50" s="43"/>
    </row>
    <row r="51" spans="1:16" s="3" customFormat="1" ht="15">
      <c r="A51" s="52" t="s">
        <v>175</v>
      </c>
      <c r="B51" s="342">
        <v>0</v>
      </c>
      <c r="C51" s="43">
        <f>Бюджет!C49</f>
        <v>0</v>
      </c>
      <c r="D51" s="112">
        <f t="shared" si="0"/>
        <v>0</v>
      </c>
      <c r="E51" s="342">
        <v>0</v>
      </c>
      <c r="F51" s="43">
        <f>Бюджет!D49</f>
        <v>0</v>
      </c>
      <c r="G51" s="112">
        <f t="shared" si="1"/>
        <v>0</v>
      </c>
      <c r="H51" s="342">
        <v>0</v>
      </c>
      <c r="I51" s="43">
        <f>Бюджет!E49</f>
        <v>0</v>
      </c>
      <c r="J51" s="112">
        <f t="shared" si="2"/>
        <v>0</v>
      </c>
      <c r="K51" s="342">
        <v>0</v>
      </c>
      <c r="L51" s="43">
        <f>Бюджет!F49</f>
        <v>0</v>
      </c>
      <c r="M51" s="112">
        <f t="shared" si="3"/>
        <v>0</v>
      </c>
      <c r="N51" s="342">
        <v>0</v>
      </c>
      <c r="O51" s="43">
        <f>Бюджет!G49</f>
        <v>0</v>
      </c>
      <c r="P51" s="43">
        <f>N51-O51</f>
        <v>0</v>
      </c>
    </row>
    <row r="52" spans="1:16" s="3" customFormat="1" ht="15">
      <c r="A52" s="245"/>
      <c r="B52" s="43"/>
      <c r="C52" s="43"/>
      <c r="D52" s="112"/>
      <c r="E52" s="43"/>
      <c r="F52" s="46"/>
      <c r="G52" s="112"/>
      <c r="H52" s="43"/>
      <c r="I52" s="43"/>
      <c r="J52" s="112"/>
      <c r="K52" s="43"/>
      <c r="L52" s="43"/>
      <c r="M52" s="112"/>
      <c r="N52" s="43"/>
      <c r="O52" s="43"/>
      <c r="P52" s="43"/>
    </row>
    <row r="53" spans="1:16" ht="15">
      <c r="A53" s="51" t="s">
        <v>43</v>
      </c>
      <c r="B53" s="43"/>
      <c r="C53" s="45"/>
      <c r="D53" s="112"/>
      <c r="E53" s="43"/>
      <c r="F53" s="45"/>
      <c r="G53" s="112"/>
      <c r="H53" s="43"/>
      <c r="I53" s="45"/>
      <c r="J53" s="112"/>
      <c r="K53" s="43"/>
      <c r="L53" s="45"/>
      <c r="M53" s="112"/>
      <c r="N53" s="43"/>
      <c r="O53" s="45"/>
      <c r="P53" s="43"/>
    </row>
    <row r="54" spans="1:16" s="3" customFormat="1" ht="15">
      <c r="A54" s="52" t="s">
        <v>97</v>
      </c>
      <c r="B54" s="342">
        <v>30</v>
      </c>
      <c r="C54" s="43">
        <f>Бюджет!C11</f>
        <v>30</v>
      </c>
      <c r="D54" s="112">
        <f>B54-C54</f>
        <v>0</v>
      </c>
      <c r="E54" s="342">
        <v>21</v>
      </c>
      <c r="F54" s="43">
        <f>Бюджет!D11</f>
        <v>21</v>
      </c>
      <c r="G54" s="112">
        <f>E54-F54</f>
        <v>0</v>
      </c>
      <c r="H54" s="342">
        <v>10</v>
      </c>
      <c r="I54" s="43">
        <f>Бюджет!E11</f>
        <v>12</v>
      </c>
      <c r="J54" s="112">
        <f>H54-I54</f>
        <v>-2</v>
      </c>
      <c r="K54" s="342">
        <v>10</v>
      </c>
      <c r="L54" s="43">
        <f>Бюджет!F11</f>
        <v>8</v>
      </c>
      <c r="M54" s="112">
        <f>K54-L54</f>
        <v>2</v>
      </c>
      <c r="N54" s="43"/>
      <c r="O54" s="43"/>
      <c r="P54" s="43"/>
    </row>
    <row r="55" spans="1:16" s="3" customFormat="1" ht="15">
      <c r="A55" s="52" t="s">
        <v>98</v>
      </c>
      <c r="B55" s="342">
        <v>0</v>
      </c>
      <c r="C55" s="43">
        <f>Бюджет!C20</f>
        <v>0</v>
      </c>
      <c r="D55" s="112">
        <f>B55-C55</f>
        <v>0</v>
      </c>
      <c r="E55" s="342">
        <v>0</v>
      </c>
      <c r="F55" s="43">
        <f>Бюджет!D20</f>
        <v>0</v>
      </c>
      <c r="G55" s="112">
        <f>E55-F55</f>
        <v>0</v>
      </c>
      <c r="H55" s="342">
        <v>10</v>
      </c>
      <c r="I55" s="43">
        <f>Бюджет!E20</f>
        <v>8</v>
      </c>
      <c r="J55" s="112">
        <f>H55-I55</f>
        <v>2</v>
      </c>
      <c r="K55" s="342">
        <v>16</v>
      </c>
      <c r="L55" s="43">
        <f>Бюджет!F20</f>
        <v>14</v>
      </c>
      <c r="M55" s="112">
        <f>K55-L55</f>
        <v>2</v>
      </c>
      <c r="N55" s="43"/>
      <c r="O55" s="43"/>
      <c r="P55" s="43"/>
    </row>
    <row r="56" spans="1:16" ht="15">
      <c r="A56" s="37"/>
      <c r="B56" s="43"/>
      <c r="C56" s="45"/>
      <c r="D56" s="112"/>
      <c r="E56" s="43"/>
      <c r="F56" s="45"/>
      <c r="G56" s="112"/>
      <c r="H56" s="43"/>
      <c r="I56" s="45"/>
      <c r="J56" s="112"/>
      <c r="K56" s="43"/>
      <c r="L56" s="45"/>
      <c r="M56" s="112"/>
      <c r="N56" s="43"/>
      <c r="O56" s="45"/>
      <c r="P56" s="43"/>
    </row>
    <row r="57" spans="1:16" ht="15">
      <c r="A57" s="51" t="s">
        <v>44</v>
      </c>
      <c r="B57" s="43"/>
      <c r="C57" s="45"/>
      <c r="D57" s="112"/>
      <c r="E57" s="43"/>
      <c r="F57" s="45"/>
      <c r="G57" s="112"/>
      <c r="H57" s="43"/>
      <c r="I57" s="45"/>
      <c r="J57" s="112"/>
      <c r="K57" s="43"/>
      <c r="L57" s="45"/>
      <c r="M57" s="112"/>
      <c r="N57" s="43"/>
      <c r="O57" s="45"/>
      <c r="P57" s="43"/>
    </row>
    <row r="58" spans="1:16" s="3" customFormat="1" ht="15">
      <c r="A58" s="52" t="s">
        <v>99</v>
      </c>
      <c r="B58" s="342">
        <v>0</v>
      </c>
      <c r="C58" s="43">
        <f>Бюджет!C14</f>
        <v>0</v>
      </c>
      <c r="D58" s="112">
        <f>B58-C58</f>
        <v>0</v>
      </c>
      <c r="E58" s="342">
        <v>0</v>
      </c>
      <c r="F58" s="46">
        <f>Бюджет!D14</f>
        <v>0</v>
      </c>
      <c r="G58" s="112">
        <f>E58-F58</f>
        <v>0</v>
      </c>
      <c r="H58" s="342">
        <v>10</v>
      </c>
      <c r="I58" s="46">
        <f>Бюджет!E14</f>
        <v>11</v>
      </c>
      <c r="J58" s="112">
        <f>H58-I58</f>
        <v>-1</v>
      </c>
      <c r="K58" s="342">
        <v>15</v>
      </c>
      <c r="L58" s="46">
        <f>Бюджет!F14</f>
        <v>18</v>
      </c>
      <c r="M58" s="112">
        <f>K58-L58</f>
        <v>-3</v>
      </c>
      <c r="N58" s="43"/>
      <c r="O58" s="43"/>
      <c r="P58" s="43"/>
    </row>
    <row r="59" spans="1:16" s="3" customFormat="1" ht="15">
      <c r="A59" s="52" t="s">
        <v>208</v>
      </c>
      <c r="B59" s="342">
        <v>0</v>
      </c>
      <c r="C59" s="46">
        <f>Бюджет!C15</f>
        <v>0</v>
      </c>
      <c r="D59" s="112">
        <f>B59-C59</f>
        <v>0</v>
      </c>
      <c r="E59" s="342">
        <v>0</v>
      </c>
      <c r="F59" s="46">
        <f>Бюджет!D15</f>
        <v>0</v>
      </c>
      <c r="G59" s="112">
        <f>E59-F59</f>
        <v>0</v>
      </c>
      <c r="H59" s="342">
        <v>0</v>
      </c>
      <c r="I59" s="46">
        <f>Бюджет!E15</f>
        <v>0</v>
      </c>
      <c r="J59" s="112">
        <f>H59-I59</f>
        <v>0</v>
      </c>
      <c r="K59" s="342">
        <v>0</v>
      </c>
      <c r="L59" s="46">
        <f>Бюджет!F15</f>
        <v>0</v>
      </c>
      <c r="M59" s="112">
        <f>K59-L59</f>
        <v>0</v>
      </c>
      <c r="N59" s="342">
        <v>0</v>
      </c>
      <c r="O59" s="43">
        <f>Бюджет!G15</f>
        <v>0</v>
      </c>
      <c r="P59" s="43">
        <f>N59-O59</f>
        <v>0</v>
      </c>
    </row>
    <row r="60" spans="1:16" ht="15">
      <c r="A60" s="37"/>
      <c r="B60" s="43"/>
      <c r="C60" s="45"/>
      <c r="D60" s="112"/>
      <c r="E60" s="43"/>
      <c r="F60" s="45"/>
      <c r="G60" s="112"/>
      <c r="H60" s="43"/>
      <c r="I60" s="45"/>
      <c r="J60" s="112"/>
      <c r="K60" s="43"/>
      <c r="L60" s="45"/>
      <c r="M60" s="112"/>
      <c r="N60" s="43"/>
      <c r="O60" s="45"/>
      <c r="P60" s="43"/>
    </row>
    <row r="61" spans="1:16" ht="33.75" customHeight="1">
      <c r="A61" s="51" t="s">
        <v>45</v>
      </c>
      <c r="B61" s="43"/>
      <c r="C61" s="45"/>
      <c r="D61" s="112"/>
      <c r="E61" s="43"/>
      <c r="F61" s="45"/>
      <c r="G61" s="112"/>
      <c r="H61" s="43"/>
      <c r="I61" s="45"/>
      <c r="J61" s="112"/>
      <c r="K61" s="43"/>
      <c r="L61" s="45"/>
      <c r="M61" s="112"/>
      <c r="N61" s="43"/>
      <c r="O61" s="45"/>
      <c r="P61" s="43"/>
    </row>
    <row r="62" spans="1:16" s="1" customFormat="1" ht="15" customHeight="1">
      <c r="A62" s="285" t="s">
        <v>286</v>
      </c>
      <c r="B62" s="342">
        <v>0</v>
      </c>
      <c r="C62" s="46">
        <f>Бюджет!C9</f>
        <v>0</v>
      </c>
      <c r="D62" s="112">
        <f>B62-C62</f>
        <v>0</v>
      </c>
      <c r="E62" s="342">
        <v>0</v>
      </c>
      <c r="F62" s="46">
        <v>0</v>
      </c>
      <c r="G62" s="288">
        <f>Бюджет!D9</f>
        <v>0</v>
      </c>
      <c r="H62" s="342">
        <v>0</v>
      </c>
      <c r="I62" s="287"/>
      <c r="J62" s="288"/>
      <c r="K62" s="342">
        <v>0</v>
      </c>
      <c r="L62" s="287"/>
      <c r="M62" s="288"/>
      <c r="N62" s="46"/>
      <c r="O62" s="287"/>
      <c r="P62" s="46"/>
    </row>
    <row r="63" spans="1:16" s="3" customFormat="1" ht="15">
      <c r="A63" s="52" t="s">
        <v>100</v>
      </c>
      <c r="B63" s="342">
        <v>14</v>
      </c>
      <c r="C63" s="43">
        <f>Бюджет!C8</f>
        <v>14</v>
      </c>
      <c r="D63" s="112">
        <f>B63-C63</f>
        <v>0</v>
      </c>
      <c r="E63" s="342">
        <v>11</v>
      </c>
      <c r="F63" s="46">
        <f>Бюджет!D8</f>
        <v>9</v>
      </c>
      <c r="G63" s="112">
        <f>E63-F63</f>
        <v>2</v>
      </c>
      <c r="H63" s="342">
        <v>10</v>
      </c>
      <c r="I63" s="46">
        <f>Бюджет!E8</f>
        <v>11</v>
      </c>
      <c r="J63" s="112">
        <f>H63-I63</f>
        <v>-1</v>
      </c>
      <c r="K63" s="342">
        <v>11</v>
      </c>
      <c r="L63" s="46">
        <f>Бюджет!F8</f>
        <v>11</v>
      </c>
      <c r="M63" s="112">
        <f>K63-L63</f>
        <v>0</v>
      </c>
      <c r="N63" s="43"/>
      <c r="O63" s="43"/>
      <c r="P63" s="43"/>
    </row>
    <row r="64" spans="1:16" ht="15">
      <c r="A64" s="37"/>
      <c r="B64" s="43"/>
      <c r="C64" s="45"/>
      <c r="D64" s="112"/>
      <c r="E64" s="43"/>
      <c r="F64" s="45"/>
      <c r="G64" s="112"/>
      <c r="H64" s="43"/>
      <c r="I64" s="45"/>
      <c r="J64" s="112"/>
      <c r="K64" s="43"/>
      <c r="L64" s="45"/>
      <c r="M64" s="112"/>
      <c r="N64" s="43"/>
      <c r="O64" s="45"/>
      <c r="P64" s="43"/>
    </row>
    <row r="65" spans="1:16" ht="15">
      <c r="A65" s="51" t="s">
        <v>46</v>
      </c>
      <c r="B65" s="43"/>
      <c r="C65" s="45"/>
      <c r="D65" s="112"/>
      <c r="E65" s="43"/>
      <c r="F65" s="45"/>
      <c r="G65" s="112"/>
      <c r="H65" s="43"/>
      <c r="I65" s="45"/>
      <c r="J65" s="112"/>
      <c r="K65" s="43"/>
      <c r="L65" s="45"/>
      <c r="M65" s="112"/>
      <c r="N65" s="43"/>
      <c r="O65" s="45"/>
      <c r="P65" s="43"/>
    </row>
    <row r="66" spans="1:16" ht="30">
      <c r="A66" s="52" t="s">
        <v>183</v>
      </c>
      <c r="B66" s="342">
        <v>14</v>
      </c>
      <c r="C66" s="43">
        <f>Бюджет!C47</f>
        <v>15</v>
      </c>
      <c r="D66" s="112">
        <f>B66-C66</f>
        <v>-1</v>
      </c>
      <c r="E66" s="342">
        <v>11</v>
      </c>
      <c r="F66" s="43">
        <f>Бюджет!D47</f>
        <v>11</v>
      </c>
      <c r="G66" s="112">
        <f>E66-F66</f>
        <v>0</v>
      </c>
      <c r="H66" s="342">
        <v>10</v>
      </c>
      <c r="I66" s="43">
        <f>Бюджет!E47</f>
        <v>10</v>
      </c>
      <c r="J66" s="112">
        <f>H66-I66</f>
        <v>0</v>
      </c>
      <c r="K66" s="342">
        <v>18</v>
      </c>
      <c r="L66" s="43">
        <f>Бюджет!F47</f>
        <v>15</v>
      </c>
      <c r="M66" s="112">
        <f>K66-L66</f>
        <v>3</v>
      </c>
      <c r="N66" s="43"/>
      <c r="O66" s="43"/>
      <c r="P66" s="43"/>
    </row>
    <row r="67" spans="1:16" ht="15">
      <c r="A67" s="37"/>
      <c r="B67" s="43"/>
      <c r="C67" s="45"/>
      <c r="D67" s="112"/>
      <c r="E67" s="43"/>
      <c r="F67" s="45"/>
      <c r="G67" s="112"/>
      <c r="H67" s="43"/>
      <c r="I67" s="45"/>
      <c r="J67" s="112"/>
      <c r="K67" s="43"/>
      <c r="L67" s="45"/>
      <c r="M67" s="112"/>
      <c r="N67" s="45"/>
      <c r="O67" s="45"/>
      <c r="P67" s="43"/>
    </row>
    <row r="68" spans="1:16" ht="15">
      <c r="A68" s="51" t="s">
        <v>47</v>
      </c>
      <c r="B68" s="43"/>
      <c r="C68" s="45"/>
      <c r="D68" s="112"/>
      <c r="E68" s="43"/>
      <c r="F68" s="45"/>
      <c r="G68" s="112"/>
      <c r="H68" s="43"/>
      <c r="I68" s="45"/>
      <c r="J68" s="112"/>
      <c r="K68" s="43"/>
      <c r="L68" s="45"/>
      <c r="M68" s="112"/>
      <c r="N68" s="45"/>
      <c r="O68" s="45"/>
      <c r="P68" s="43"/>
    </row>
    <row r="69" spans="1:16" ht="15">
      <c r="A69" s="52" t="s">
        <v>123</v>
      </c>
      <c r="B69" s="53">
        <f>SUM(B70:B73)</f>
        <v>70</v>
      </c>
      <c r="C69" s="53">
        <f>SUM(C70:C73)</f>
        <v>65</v>
      </c>
      <c r="D69" s="112">
        <f aca="true" t="shared" si="4" ref="D69:D84">B69-C69</f>
        <v>5</v>
      </c>
      <c r="E69" s="53">
        <f>SUM(E70:E73)</f>
        <v>65</v>
      </c>
      <c r="F69" s="53">
        <f>SUM(F70:F73)</f>
        <v>56</v>
      </c>
      <c r="G69" s="112">
        <f>E69-F69</f>
        <v>9</v>
      </c>
      <c r="H69" s="53">
        <f>SUM(H70:H73)</f>
        <v>94</v>
      </c>
      <c r="I69" s="53">
        <f>SUM(I70:I73)</f>
        <v>71</v>
      </c>
      <c r="J69" s="112">
        <f>H69-I69</f>
        <v>23</v>
      </c>
      <c r="K69" s="53">
        <f>SUM(K70:K73)</f>
        <v>43</v>
      </c>
      <c r="L69" s="53">
        <f>SUM(L70:L73)</f>
        <v>37</v>
      </c>
      <c r="M69" s="112">
        <f>K69-L69</f>
        <v>6</v>
      </c>
      <c r="N69" s="45"/>
      <c r="O69" s="45"/>
      <c r="P69" s="43"/>
    </row>
    <row r="70" spans="1:16" ht="15">
      <c r="A70" s="42" t="s">
        <v>156</v>
      </c>
      <c r="B70" s="342">
        <v>15</v>
      </c>
      <c r="C70" s="43">
        <f>Бюджет!C21+Бюджет!C22</f>
        <v>15</v>
      </c>
      <c r="D70" s="112">
        <f t="shared" si="4"/>
        <v>0</v>
      </c>
      <c r="E70" s="342">
        <v>25</v>
      </c>
      <c r="F70" s="43">
        <f>Бюджет!D21+Бюджет!D22</f>
        <v>14</v>
      </c>
      <c r="G70" s="112">
        <f>E70-F70</f>
        <v>11</v>
      </c>
      <c r="H70" s="342">
        <v>26</v>
      </c>
      <c r="I70" s="43">
        <f>Бюджет!E21+Бюджет!E22</f>
        <v>22</v>
      </c>
      <c r="J70" s="112">
        <f>H70-I70</f>
        <v>4</v>
      </c>
      <c r="K70" s="342">
        <v>20</v>
      </c>
      <c r="L70" s="43">
        <f>Бюджет!F21+Бюджет!F22</f>
        <v>19</v>
      </c>
      <c r="M70" s="112">
        <f>K70-L70</f>
        <v>1</v>
      </c>
      <c r="N70" s="45"/>
      <c r="O70" s="43"/>
      <c r="P70" s="43"/>
    </row>
    <row r="71" spans="1:16" ht="15">
      <c r="A71" s="42" t="s">
        <v>222</v>
      </c>
      <c r="B71" s="342">
        <v>15</v>
      </c>
      <c r="C71" s="43">
        <f>Бюджет!C23</f>
        <v>10</v>
      </c>
      <c r="D71" s="112">
        <f t="shared" si="4"/>
        <v>5</v>
      </c>
      <c r="E71" s="342">
        <v>10</v>
      </c>
      <c r="F71" s="43">
        <f>Бюджет!D23</f>
        <v>9</v>
      </c>
      <c r="G71" s="112">
        <f>E70-F70</f>
        <v>11</v>
      </c>
      <c r="H71" s="342">
        <v>15</v>
      </c>
      <c r="I71" s="43">
        <f>Бюджет!E23</f>
        <v>9</v>
      </c>
      <c r="J71" s="112"/>
      <c r="K71" s="342"/>
      <c r="L71" s="43"/>
      <c r="M71" s="112"/>
      <c r="N71" s="43"/>
      <c r="O71" s="43"/>
      <c r="P71" s="43"/>
    </row>
    <row r="72" spans="1:16" ht="15">
      <c r="A72" s="42" t="s">
        <v>105</v>
      </c>
      <c r="B72" s="342">
        <v>15</v>
      </c>
      <c r="C72" s="43">
        <f>Бюджет!C52</f>
        <v>15</v>
      </c>
      <c r="D72" s="112">
        <f t="shared" si="4"/>
        <v>0</v>
      </c>
      <c r="E72" s="342">
        <v>10</v>
      </c>
      <c r="F72" s="43">
        <f>Бюджет!D52</f>
        <v>11</v>
      </c>
      <c r="G72" s="112">
        <f aca="true" t="shared" si="5" ref="G72:G84">E72-F72</f>
        <v>-1</v>
      </c>
      <c r="H72" s="342">
        <v>15</v>
      </c>
      <c r="I72" s="43">
        <f>Бюджет!E52</f>
        <v>10</v>
      </c>
      <c r="J72" s="112">
        <f aca="true" t="shared" si="6" ref="J72:J84">H72-I72</f>
        <v>5</v>
      </c>
      <c r="K72" s="342">
        <v>9</v>
      </c>
      <c r="L72" s="43">
        <f>Бюджет!F52</f>
        <v>5</v>
      </c>
      <c r="M72" s="112">
        <f>K72-L72</f>
        <v>4</v>
      </c>
      <c r="N72" s="43"/>
      <c r="O72" s="43"/>
      <c r="P72" s="43"/>
    </row>
    <row r="73" spans="1:16" ht="15">
      <c r="A73" s="42" t="s">
        <v>106</v>
      </c>
      <c r="B73" s="342">
        <v>25</v>
      </c>
      <c r="C73" s="43">
        <f>Бюджет!C54</f>
        <v>25</v>
      </c>
      <c r="D73" s="112">
        <f t="shared" si="4"/>
        <v>0</v>
      </c>
      <c r="E73" s="342">
        <v>20</v>
      </c>
      <c r="F73" s="43">
        <f>Бюджет!D54</f>
        <v>22</v>
      </c>
      <c r="G73" s="112">
        <f t="shared" si="5"/>
        <v>-2</v>
      </c>
      <c r="H73" s="342">
        <v>38</v>
      </c>
      <c r="I73" s="43">
        <f>Бюджет!E54</f>
        <v>30</v>
      </c>
      <c r="J73" s="112">
        <f t="shared" si="6"/>
        <v>8</v>
      </c>
      <c r="K73" s="342">
        <v>14</v>
      </c>
      <c r="L73" s="43">
        <f>Бюджет!F54</f>
        <v>13</v>
      </c>
      <c r="M73" s="112">
        <f>K73-L73</f>
        <v>1</v>
      </c>
      <c r="N73" s="43"/>
      <c r="O73" s="43"/>
      <c r="P73" s="43"/>
    </row>
    <row r="74" spans="1:16" ht="34.5" customHeight="1">
      <c r="A74" s="116" t="s">
        <v>273</v>
      </c>
      <c r="B74" s="342">
        <v>15</v>
      </c>
      <c r="C74" s="46">
        <f>Бюджет!C24</f>
        <v>17</v>
      </c>
      <c r="D74" s="112">
        <f t="shared" si="4"/>
        <v>-2</v>
      </c>
      <c r="E74" s="342">
        <v>24</v>
      </c>
      <c r="F74" s="341">
        <f>Бюджет!D24</f>
        <v>16</v>
      </c>
      <c r="G74" s="112">
        <f t="shared" si="5"/>
        <v>8</v>
      </c>
      <c r="H74" s="343">
        <v>0</v>
      </c>
      <c r="I74" s="43">
        <v>0</v>
      </c>
      <c r="J74" s="112">
        <f t="shared" si="6"/>
        <v>0</v>
      </c>
      <c r="K74" s="342"/>
      <c r="L74" s="43"/>
      <c r="M74" s="112"/>
      <c r="N74" s="43"/>
      <c r="O74" s="43"/>
      <c r="P74" s="43"/>
    </row>
    <row r="75" spans="1:16" ht="34.5" customHeight="1">
      <c r="A75" s="116" t="s">
        <v>214</v>
      </c>
      <c r="B75" s="342">
        <v>0</v>
      </c>
      <c r="C75" s="46"/>
      <c r="D75" s="112"/>
      <c r="E75" s="342">
        <v>0</v>
      </c>
      <c r="F75" s="43">
        <f>Бюджет!D25</f>
        <v>0</v>
      </c>
      <c r="G75" s="112">
        <f>E75-F75</f>
        <v>0</v>
      </c>
      <c r="H75" s="342">
        <v>15</v>
      </c>
      <c r="I75" s="43">
        <f>Бюджет!E25</f>
        <v>14</v>
      </c>
      <c r="J75" s="112">
        <f t="shared" si="6"/>
        <v>1</v>
      </c>
      <c r="K75" s="342"/>
      <c r="L75" s="43"/>
      <c r="M75" s="112"/>
      <c r="N75" s="43"/>
      <c r="O75" s="43"/>
      <c r="P75" s="43"/>
    </row>
    <row r="76" spans="1:16" ht="36.75" customHeight="1">
      <c r="A76" s="116" t="s">
        <v>168</v>
      </c>
      <c r="B76" s="53">
        <f>SUM(B77:B83)</f>
        <v>130</v>
      </c>
      <c r="C76" s="53">
        <f>SUM(C77:C83)</f>
        <v>124</v>
      </c>
      <c r="D76" s="112">
        <f>B76-C76</f>
        <v>6</v>
      </c>
      <c r="E76" s="53">
        <f>SUM(E77:E83)</f>
        <v>100</v>
      </c>
      <c r="F76" s="53">
        <f>SUM(F77:F83)</f>
        <v>91</v>
      </c>
      <c r="G76" s="112">
        <f t="shared" si="5"/>
        <v>9</v>
      </c>
      <c r="H76" s="53">
        <f>SUM(H77:H83)</f>
        <v>86</v>
      </c>
      <c r="I76" s="53">
        <f>SUM(I77:I83)</f>
        <v>65</v>
      </c>
      <c r="J76" s="112">
        <f t="shared" si="6"/>
        <v>21</v>
      </c>
      <c r="K76" s="53">
        <f>SUM(K77:K83)</f>
        <v>47</v>
      </c>
      <c r="L76" s="53">
        <f>SUM(L77:L83)</f>
        <v>36</v>
      </c>
      <c r="M76" s="112">
        <f>K76-L76</f>
        <v>11</v>
      </c>
      <c r="N76" s="53">
        <f>SUM(N77:N83)</f>
        <v>40</v>
      </c>
      <c r="O76" s="53">
        <f>SUM(O77:O83)</f>
        <v>34</v>
      </c>
      <c r="P76" s="112">
        <f>N76-O76</f>
        <v>6</v>
      </c>
    </row>
    <row r="77" spans="1:16" ht="30">
      <c r="A77" s="42" t="s">
        <v>212</v>
      </c>
      <c r="B77" s="342">
        <v>15</v>
      </c>
      <c r="C77" s="46">
        <f>Бюджет!C6</f>
        <v>16</v>
      </c>
      <c r="D77" s="112">
        <f>B77-C77</f>
        <v>-1</v>
      </c>
      <c r="E77" s="342">
        <v>10</v>
      </c>
      <c r="F77" s="43">
        <f>Бюджет!D6</f>
        <v>8</v>
      </c>
      <c r="G77" s="112">
        <f t="shared" si="5"/>
        <v>2</v>
      </c>
      <c r="H77" s="342">
        <v>9</v>
      </c>
      <c r="I77" s="43">
        <f>Бюджет!E6</f>
        <v>7</v>
      </c>
      <c r="J77" s="112">
        <f t="shared" si="6"/>
        <v>2</v>
      </c>
      <c r="K77" s="342"/>
      <c r="L77" s="43"/>
      <c r="M77" s="112"/>
      <c r="N77" s="43"/>
      <c r="O77" s="43"/>
      <c r="P77" s="43"/>
    </row>
    <row r="78" spans="1:16" ht="15">
      <c r="A78" s="42" t="s">
        <v>223</v>
      </c>
      <c r="B78" s="342">
        <v>15</v>
      </c>
      <c r="C78" s="43">
        <f>Бюджет!C7</f>
        <v>15</v>
      </c>
      <c r="D78" s="112">
        <f>B78-C78</f>
        <v>0</v>
      </c>
      <c r="E78" s="342">
        <v>10</v>
      </c>
      <c r="F78" s="43">
        <f>Бюджет!D7</f>
        <v>11</v>
      </c>
      <c r="G78" s="112">
        <f t="shared" si="5"/>
        <v>-1</v>
      </c>
      <c r="H78" s="342">
        <v>10</v>
      </c>
      <c r="I78" s="43">
        <f>Бюджет!E7</f>
        <v>10</v>
      </c>
      <c r="J78" s="112">
        <f t="shared" si="6"/>
        <v>0</v>
      </c>
      <c r="K78" s="342">
        <v>14</v>
      </c>
      <c r="L78" s="43">
        <f>Бюджет!F7</f>
        <v>7</v>
      </c>
      <c r="M78" s="112">
        <f>K78-L78</f>
        <v>7</v>
      </c>
      <c r="N78" s="342">
        <v>10</v>
      </c>
      <c r="O78" s="43">
        <f>Бюджет!G7</f>
        <v>7</v>
      </c>
      <c r="P78" s="43">
        <f>N78-O78</f>
        <v>3</v>
      </c>
    </row>
    <row r="79" spans="1:16" ht="15">
      <c r="A79" s="42" t="s">
        <v>209</v>
      </c>
      <c r="B79" s="342">
        <v>25</v>
      </c>
      <c r="C79" s="43">
        <f>Бюджет!C12</f>
        <v>25</v>
      </c>
      <c r="D79" s="112">
        <f t="shared" si="4"/>
        <v>0</v>
      </c>
      <c r="E79" s="342">
        <v>20</v>
      </c>
      <c r="F79" s="43">
        <f>Бюджет!D12</f>
        <v>19</v>
      </c>
      <c r="G79" s="112">
        <f t="shared" si="5"/>
        <v>1</v>
      </c>
      <c r="H79" s="342">
        <v>13</v>
      </c>
      <c r="I79" s="43">
        <f>Бюджет!E12</f>
        <v>10</v>
      </c>
      <c r="J79" s="112">
        <f t="shared" si="6"/>
        <v>3</v>
      </c>
      <c r="K79" s="342">
        <v>13</v>
      </c>
      <c r="L79" s="43">
        <f>Бюджет!F12</f>
        <v>13</v>
      </c>
      <c r="M79" s="112">
        <f>K79-L79</f>
        <v>0</v>
      </c>
      <c r="N79" s="342">
        <v>10</v>
      </c>
      <c r="O79" s="43">
        <f>Бюджет!G12</f>
        <v>12</v>
      </c>
      <c r="P79" s="43">
        <f>N79-O79</f>
        <v>-2</v>
      </c>
    </row>
    <row r="80" spans="1:16" ht="15">
      <c r="A80" s="42" t="s">
        <v>213</v>
      </c>
      <c r="B80" s="342">
        <v>30</v>
      </c>
      <c r="C80" s="46">
        <f>Бюджет!C17</f>
        <v>31</v>
      </c>
      <c r="D80" s="112">
        <f>B80-C80</f>
        <v>-1</v>
      </c>
      <c r="E80" s="342">
        <v>20</v>
      </c>
      <c r="F80" s="43">
        <f>Бюджет!D17</f>
        <v>18</v>
      </c>
      <c r="G80" s="112">
        <f t="shared" si="5"/>
        <v>2</v>
      </c>
      <c r="H80" s="342">
        <v>22</v>
      </c>
      <c r="I80" s="43">
        <f>Бюджет!E17</f>
        <v>14</v>
      </c>
      <c r="J80" s="112">
        <f t="shared" si="6"/>
        <v>8</v>
      </c>
      <c r="K80" s="342"/>
      <c r="L80" s="43"/>
      <c r="M80" s="112"/>
      <c r="N80" s="43"/>
      <c r="O80" s="43"/>
      <c r="P80" s="43"/>
    </row>
    <row r="81" spans="1:16" ht="15">
      <c r="A81" s="42" t="s">
        <v>210</v>
      </c>
      <c r="B81" s="342">
        <v>15</v>
      </c>
      <c r="C81" s="43">
        <f>Бюджет!C34</f>
        <v>11</v>
      </c>
      <c r="D81" s="112">
        <f t="shared" si="4"/>
        <v>4</v>
      </c>
      <c r="E81" s="342">
        <v>15</v>
      </c>
      <c r="F81" s="43">
        <f>Бюджет!D34</f>
        <v>13</v>
      </c>
      <c r="G81" s="112">
        <f t="shared" si="5"/>
        <v>2</v>
      </c>
      <c r="H81" s="342">
        <v>10</v>
      </c>
      <c r="I81" s="43">
        <f>Бюджет!E34</f>
        <v>9</v>
      </c>
      <c r="J81" s="112">
        <f t="shared" si="6"/>
        <v>1</v>
      </c>
      <c r="K81" s="342">
        <v>9</v>
      </c>
      <c r="L81" s="43">
        <f>Бюджет!F34</f>
        <v>9</v>
      </c>
      <c r="M81" s="112">
        <f>K81-L81</f>
        <v>0</v>
      </c>
      <c r="N81" s="342">
        <v>10</v>
      </c>
      <c r="O81" s="43">
        <f>Бюджет!G34</f>
        <v>8</v>
      </c>
      <c r="P81" s="43">
        <f>N81-O81</f>
        <v>2</v>
      </c>
    </row>
    <row r="82" spans="1:16" ht="15">
      <c r="A82" s="42" t="s">
        <v>211</v>
      </c>
      <c r="B82" s="342">
        <v>15</v>
      </c>
      <c r="C82" s="43">
        <f>Бюджет!C38</f>
        <v>11</v>
      </c>
      <c r="D82" s="112">
        <f t="shared" si="4"/>
        <v>4</v>
      </c>
      <c r="E82" s="342">
        <v>10</v>
      </c>
      <c r="F82" s="43">
        <f>Бюджет!D38</f>
        <v>7</v>
      </c>
      <c r="G82" s="112">
        <f t="shared" si="5"/>
        <v>3</v>
      </c>
      <c r="H82" s="342">
        <v>9</v>
      </c>
      <c r="I82" s="43">
        <f>Бюджет!E38</f>
        <v>5</v>
      </c>
      <c r="J82" s="112">
        <f t="shared" si="6"/>
        <v>4</v>
      </c>
      <c r="K82" s="342">
        <v>11</v>
      </c>
      <c r="L82" s="43">
        <f>Бюджет!F38</f>
        <v>7</v>
      </c>
      <c r="M82" s="112">
        <f>K82-L82</f>
        <v>4</v>
      </c>
      <c r="N82" s="342">
        <v>10</v>
      </c>
      <c r="O82" s="43">
        <f>Бюджет!G38</f>
        <v>7</v>
      </c>
      <c r="P82" s="43">
        <f>N82-O82</f>
        <v>3</v>
      </c>
    </row>
    <row r="83" spans="1:16" ht="15">
      <c r="A83" s="42" t="s">
        <v>215</v>
      </c>
      <c r="B83" s="342">
        <v>15</v>
      </c>
      <c r="C83" s="46">
        <f>Бюджет!C43</f>
        <v>15</v>
      </c>
      <c r="D83" s="112">
        <f t="shared" si="4"/>
        <v>0</v>
      </c>
      <c r="E83" s="342">
        <v>15</v>
      </c>
      <c r="F83" s="43">
        <f>Бюджет!D43</f>
        <v>15</v>
      </c>
      <c r="G83" s="112">
        <f t="shared" si="5"/>
        <v>0</v>
      </c>
      <c r="H83" s="342">
        <v>13</v>
      </c>
      <c r="I83" s="43">
        <f>Бюджет!E43</f>
        <v>10</v>
      </c>
      <c r="J83" s="112">
        <f t="shared" si="6"/>
        <v>3</v>
      </c>
      <c r="K83" s="342"/>
      <c r="L83" s="43"/>
      <c r="M83" s="112"/>
      <c r="N83" s="43"/>
      <c r="O83" s="43"/>
      <c r="P83" s="43"/>
    </row>
    <row r="84" spans="1:16" ht="15">
      <c r="A84" s="52" t="s">
        <v>101</v>
      </c>
      <c r="B84" s="342">
        <v>20</v>
      </c>
      <c r="C84" s="43">
        <f>Бюджет!C26</f>
        <v>20</v>
      </c>
      <c r="D84" s="112">
        <f t="shared" si="4"/>
        <v>0</v>
      </c>
      <c r="E84" s="342">
        <v>15</v>
      </c>
      <c r="F84" s="43">
        <f>Бюджет!D26</f>
        <v>14</v>
      </c>
      <c r="G84" s="112">
        <f t="shared" si="5"/>
        <v>1</v>
      </c>
      <c r="H84" s="342">
        <v>15</v>
      </c>
      <c r="I84" s="357">
        <f>Бюджет!E26-1</f>
        <v>13</v>
      </c>
      <c r="J84" s="112">
        <f t="shared" si="6"/>
        <v>2</v>
      </c>
      <c r="K84" s="342">
        <v>10</v>
      </c>
      <c r="L84" s="43">
        <f>Бюджет!F26</f>
        <v>12</v>
      </c>
      <c r="M84" s="112">
        <f>K84-L84</f>
        <v>-2</v>
      </c>
      <c r="N84" s="43"/>
      <c r="O84" s="43"/>
      <c r="P84" s="43"/>
    </row>
    <row r="85" spans="1:16" ht="15">
      <c r="A85" s="37"/>
      <c r="B85" s="43"/>
      <c r="C85" s="45"/>
      <c r="D85" s="112"/>
      <c r="E85" s="43"/>
      <c r="F85" s="45"/>
      <c r="G85" s="112"/>
      <c r="H85" s="43"/>
      <c r="I85" s="45"/>
      <c r="J85" s="112"/>
      <c r="K85" s="45"/>
      <c r="L85" s="45"/>
      <c r="M85" s="112"/>
      <c r="N85" s="45"/>
      <c r="O85" s="45"/>
      <c r="P85" s="43"/>
    </row>
    <row r="86" spans="1:16" ht="15.75" customHeight="1">
      <c r="A86" s="384" t="s">
        <v>130</v>
      </c>
      <c r="B86" s="378" t="s">
        <v>79</v>
      </c>
      <c r="C86" s="378"/>
      <c r="D86" s="379" t="s">
        <v>151</v>
      </c>
      <c r="E86" s="378" t="s">
        <v>80</v>
      </c>
      <c r="F86" s="378"/>
      <c r="G86" s="379" t="s">
        <v>152</v>
      </c>
      <c r="H86" s="378" t="s">
        <v>81</v>
      </c>
      <c r="I86" s="378"/>
      <c r="J86" s="379" t="s">
        <v>153</v>
      </c>
      <c r="K86" s="378" t="s">
        <v>82</v>
      </c>
      <c r="L86" s="378"/>
      <c r="M86" s="379" t="s">
        <v>154</v>
      </c>
      <c r="N86" s="378" t="s">
        <v>83</v>
      </c>
      <c r="O86" s="378"/>
      <c r="P86" s="379" t="s">
        <v>155</v>
      </c>
    </row>
    <row r="87" spans="1:16" ht="35.25" customHeight="1">
      <c r="A87" s="385"/>
      <c r="B87" s="377" t="s">
        <v>287</v>
      </c>
      <c r="C87" s="377"/>
      <c r="D87" s="380"/>
      <c r="E87" s="377" t="s">
        <v>261</v>
      </c>
      <c r="F87" s="377"/>
      <c r="G87" s="380"/>
      <c r="H87" s="377" t="s">
        <v>201</v>
      </c>
      <c r="I87" s="377"/>
      <c r="J87" s="380"/>
      <c r="K87" s="377" t="s">
        <v>188</v>
      </c>
      <c r="L87" s="377"/>
      <c r="M87" s="380"/>
      <c r="N87" s="377" t="s">
        <v>169</v>
      </c>
      <c r="O87" s="377"/>
      <c r="P87" s="380"/>
    </row>
    <row r="88" spans="1:16" ht="28.5" customHeight="1">
      <c r="A88" s="386"/>
      <c r="B88" s="26" t="s">
        <v>18</v>
      </c>
      <c r="C88" s="35" t="s">
        <v>20</v>
      </c>
      <c r="D88" s="381"/>
      <c r="E88" s="35" t="s">
        <v>18</v>
      </c>
      <c r="F88" s="35" t="s">
        <v>20</v>
      </c>
      <c r="G88" s="381"/>
      <c r="H88" s="35" t="s">
        <v>18</v>
      </c>
      <c r="I88" s="35" t="s">
        <v>20</v>
      </c>
      <c r="J88" s="381"/>
      <c r="K88" s="35" t="s">
        <v>18</v>
      </c>
      <c r="L88" s="35" t="s">
        <v>20</v>
      </c>
      <c r="M88" s="381"/>
      <c r="N88" s="26" t="s">
        <v>18</v>
      </c>
      <c r="O88" s="36" t="s">
        <v>20</v>
      </c>
      <c r="P88" s="381"/>
    </row>
    <row r="89" spans="1:16" ht="15">
      <c r="A89" s="51" t="s">
        <v>48</v>
      </c>
      <c r="B89" s="43"/>
      <c r="C89" s="45"/>
      <c r="D89" s="112"/>
      <c r="E89" s="45"/>
      <c r="F89" s="45"/>
      <c r="G89" s="112"/>
      <c r="H89" s="45"/>
      <c r="I89" s="45"/>
      <c r="J89" s="112"/>
      <c r="K89" s="45"/>
      <c r="L89" s="45"/>
      <c r="M89" s="112"/>
      <c r="N89" s="45"/>
      <c r="O89" s="45"/>
      <c r="P89" s="43"/>
    </row>
    <row r="90" spans="1:16" ht="15">
      <c r="A90" s="9" t="s">
        <v>124</v>
      </c>
      <c r="B90" s="53">
        <f>SUM(B91:B92)</f>
        <v>30</v>
      </c>
      <c r="C90" s="53">
        <f>SUM(C91:C92)</f>
        <v>29</v>
      </c>
      <c r="D90" s="112">
        <f>B90-C90</f>
        <v>1</v>
      </c>
      <c r="E90" s="53">
        <f>SUM(E91:E92)</f>
        <v>25</v>
      </c>
      <c r="F90" s="53">
        <f>SUM(F91:F92)</f>
        <v>26</v>
      </c>
      <c r="G90" s="112">
        <f>E90-F90</f>
        <v>-1</v>
      </c>
      <c r="H90" s="53">
        <f>SUM(H91:H92)</f>
        <v>27</v>
      </c>
      <c r="I90" s="53">
        <f>SUM(I91:I92)</f>
        <v>20</v>
      </c>
      <c r="J90" s="112">
        <f>H90-I90</f>
        <v>7</v>
      </c>
      <c r="K90" s="53">
        <f>SUM(K91:K92)</f>
        <v>24</v>
      </c>
      <c r="L90" s="53">
        <f>SUM(L91:L92)</f>
        <v>20</v>
      </c>
      <c r="M90" s="112">
        <f>K90-L90</f>
        <v>4</v>
      </c>
      <c r="N90" s="43"/>
      <c r="O90" s="43"/>
      <c r="P90" s="43"/>
    </row>
    <row r="91" spans="1:16" ht="15">
      <c r="A91" s="10" t="s">
        <v>107</v>
      </c>
      <c r="B91" s="342">
        <v>15</v>
      </c>
      <c r="C91" s="43">
        <f>Бюджет!C4</f>
        <v>14</v>
      </c>
      <c r="D91" s="112">
        <f>B91-C91</f>
        <v>1</v>
      </c>
      <c r="E91" s="342">
        <v>15</v>
      </c>
      <c r="F91" s="43">
        <f>Бюджет!D4</f>
        <v>15</v>
      </c>
      <c r="G91" s="112">
        <f>E91-F91</f>
        <v>0</v>
      </c>
      <c r="H91" s="342">
        <v>15</v>
      </c>
      <c r="I91" s="43">
        <f>Бюджет!E4</f>
        <v>14</v>
      </c>
      <c r="J91" s="112">
        <f>H91-I91</f>
        <v>1</v>
      </c>
      <c r="K91" s="342">
        <v>14</v>
      </c>
      <c r="L91" s="46">
        <f>Бюджет!F4</f>
        <v>16</v>
      </c>
      <c r="M91" s="112">
        <f>K91-L91</f>
        <v>-2</v>
      </c>
      <c r="N91" s="43"/>
      <c r="O91" s="43"/>
      <c r="P91" s="43"/>
    </row>
    <row r="92" spans="1:16" ht="15">
      <c r="A92" s="10" t="s">
        <v>125</v>
      </c>
      <c r="B92" s="342">
        <v>15</v>
      </c>
      <c r="C92" s="43">
        <f>Бюджет!C5</f>
        <v>15</v>
      </c>
      <c r="D92" s="112">
        <f>B92-C92</f>
        <v>0</v>
      </c>
      <c r="E92" s="342">
        <v>10</v>
      </c>
      <c r="F92" s="43">
        <f>Бюджет!D5</f>
        <v>11</v>
      </c>
      <c r="G92" s="112">
        <f>E92-F92</f>
        <v>-1</v>
      </c>
      <c r="H92" s="342">
        <v>12</v>
      </c>
      <c r="I92" s="43">
        <f>Бюджет!E5</f>
        <v>6</v>
      </c>
      <c r="J92" s="112">
        <f>H92-I92</f>
        <v>6</v>
      </c>
      <c r="K92" s="342">
        <v>10</v>
      </c>
      <c r="L92" s="46">
        <f>Бюджет!F5</f>
        <v>4</v>
      </c>
      <c r="M92" s="112">
        <f>K92-L92</f>
        <v>6</v>
      </c>
      <c r="N92" s="43"/>
      <c r="O92" s="43"/>
      <c r="P92" s="43"/>
    </row>
    <row r="93" spans="1:16" ht="15">
      <c r="A93" s="52" t="s">
        <v>110</v>
      </c>
      <c r="B93" s="342">
        <v>27</v>
      </c>
      <c r="C93" s="43">
        <f>Бюджет!C16</f>
        <v>28</v>
      </c>
      <c r="D93" s="112">
        <f>B93-C93</f>
        <v>-1</v>
      </c>
      <c r="E93" s="342">
        <v>30</v>
      </c>
      <c r="F93" s="43">
        <f>Бюджет!D16</f>
        <v>28</v>
      </c>
      <c r="G93" s="112">
        <f>E93-F93</f>
        <v>2</v>
      </c>
      <c r="H93" s="342">
        <v>30</v>
      </c>
      <c r="I93" s="43">
        <f>Бюджет!E16</f>
        <v>25</v>
      </c>
      <c r="J93" s="112">
        <f>H93-I93</f>
        <v>5</v>
      </c>
      <c r="K93" s="342">
        <v>27</v>
      </c>
      <c r="L93" s="43">
        <f>Бюджет!F16</f>
        <v>25</v>
      </c>
      <c r="M93" s="112">
        <f>K93-L93</f>
        <v>2</v>
      </c>
      <c r="N93" s="43"/>
      <c r="O93" s="43"/>
      <c r="P93" s="43"/>
    </row>
    <row r="94" spans="1:16" ht="15">
      <c r="A94" s="37"/>
      <c r="B94" s="43"/>
      <c r="C94" s="45"/>
      <c r="D94" s="112"/>
      <c r="E94" s="43"/>
      <c r="F94" s="45"/>
      <c r="G94" s="112"/>
      <c r="H94" s="43"/>
      <c r="I94" s="45"/>
      <c r="J94" s="112"/>
      <c r="K94" s="43"/>
      <c r="L94" s="45"/>
      <c r="M94" s="112"/>
      <c r="N94" s="45"/>
      <c r="O94" s="45"/>
      <c r="P94" s="43"/>
    </row>
    <row r="95" spans="1:16" ht="15">
      <c r="A95" s="51" t="s">
        <v>49</v>
      </c>
      <c r="B95" s="43"/>
      <c r="C95" s="45"/>
      <c r="D95" s="112"/>
      <c r="E95" s="43"/>
      <c r="F95" s="45"/>
      <c r="G95" s="112"/>
      <c r="H95" s="43"/>
      <c r="I95" s="45"/>
      <c r="J95" s="112"/>
      <c r="K95" s="43"/>
      <c r="L95" s="45"/>
      <c r="M95" s="112"/>
      <c r="N95" s="45"/>
      <c r="O95" s="45"/>
      <c r="P95" s="43"/>
    </row>
    <row r="96" spans="1:16" s="3" customFormat="1" ht="15">
      <c r="A96" s="52" t="s">
        <v>111</v>
      </c>
      <c r="B96" s="342">
        <v>18</v>
      </c>
      <c r="C96" s="43">
        <f>Бюджет!C10</f>
        <v>18</v>
      </c>
      <c r="D96" s="112">
        <f>B96-C96</f>
        <v>0</v>
      </c>
      <c r="E96" s="342">
        <v>20</v>
      </c>
      <c r="F96" s="43">
        <f>Бюджет!D10</f>
        <v>20</v>
      </c>
      <c r="G96" s="112">
        <f>E96-F96</f>
        <v>0</v>
      </c>
      <c r="H96" s="342">
        <v>17</v>
      </c>
      <c r="I96" s="43">
        <f>Бюджет!E10</f>
        <v>17</v>
      </c>
      <c r="J96" s="112">
        <f>H96-I96</f>
        <v>0</v>
      </c>
      <c r="K96" s="342">
        <v>16</v>
      </c>
      <c r="L96" s="43">
        <f>Бюджет!F10</f>
        <v>18</v>
      </c>
      <c r="M96" s="112">
        <f>K96-L96</f>
        <v>-2</v>
      </c>
      <c r="N96" s="43"/>
      <c r="O96" s="43"/>
      <c r="P96" s="43"/>
    </row>
    <row r="97" spans="1:16" ht="15">
      <c r="A97" s="37"/>
      <c r="B97" s="43"/>
      <c r="C97" s="45"/>
      <c r="D97" s="112"/>
      <c r="E97" s="43"/>
      <c r="F97" s="45"/>
      <c r="G97" s="112"/>
      <c r="H97" s="43"/>
      <c r="I97" s="45"/>
      <c r="J97" s="112"/>
      <c r="K97" s="43"/>
      <c r="L97" s="45"/>
      <c r="M97" s="112"/>
      <c r="N97" s="45"/>
      <c r="O97" s="45"/>
      <c r="P97" s="43"/>
    </row>
    <row r="98" spans="1:16" ht="15">
      <c r="A98" s="51" t="s">
        <v>50</v>
      </c>
      <c r="B98" s="43"/>
      <c r="C98" s="45"/>
      <c r="D98" s="112"/>
      <c r="E98" s="43"/>
      <c r="F98" s="45"/>
      <c r="G98" s="112"/>
      <c r="H98" s="43"/>
      <c r="I98" s="45"/>
      <c r="J98" s="112"/>
      <c r="K98" s="43"/>
      <c r="L98" s="45"/>
      <c r="M98" s="112"/>
      <c r="N98" s="45"/>
      <c r="O98" s="45"/>
      <c r="P98" s="43"/>
    </row>
    <row r="99" spans="1:16" s="3" customFormat="1" ht="15">
      <c r="A99" s="52" t="s">
        <v>112</v>
      </c>
      <c r="B99" s="342">
        <v>17</v>
      </c>
      <c r="C99" s="43">
        <f>Бюджет!C53</f>
        <v>21</v>
      </c>
      <c r="D99" s="112">
        <f>B99-C99</f>
        <v>-4</v>
      </c>
      <c r="E99" s="342">
        <v>20</v>
      </c>
      <c r="F99" s="43">
        <f>Бюджет!D53</f>
        <v>17</v>
      </c>
      <c r="G99" s="112">
        <f>E99-F99</f>
        <v>3</v>
      </c>
      <c r="H99" s="342">
        <v>20</v>
      </c>
      <c r="I99" s="43">
        <f>Бюджет!E53</f>
        <v>19</v>
      </c>
      <c r="J99" s="112">
        <f>H99-I99</f>
        <v>1</v>
      </c>
      <c r="K99" s="342">
        <v>10</v>
      </c>
      <c r="L99" s="43">
        <f>Бюджет!F53</f>
        <v>9</v>
      </c>
      <c r="M99" s="112">
        <f>K99-L99</f>
        <v>1</v>
      </c>
      <c r="N99" s="43"/>
      <c r="O99" s="43"/>
      <c r="P99" s="43"/>
    </row>
    <row r="100" spans="1:16" ht="15">
      <c r="A100" s="37"/>
      <c r="B100" s="43"/>
      <c r="C100" s="45"/>
      <c r="D100" s="112"/>
      <c r="E100" s="43"/>
      <c r="F100" s="45"/>
      <c r="G100" s="112"/>
      <c r="H100" s="43"/>
      <c r="I100" s="45"/>
      <c r="J100" s="112"/>
      <c r="K100" s="43"/>
      <c r="L100" s="45"/>
      <c r="M100" s="112"/>
      <c r="N100" s="45"/>
      <c r="O100" s="45"/>
      <c r="P100" s="43"/>
    </row>
    <row r="101" spans="1:16" ht="15">
      <c r="A101" s="51" t="s">
        <v>146</v>
      </c>
      <c r="B101" s="43"/>
      <c r="C101" s="45"/>
      <c r="D101" s="112"/>
      <c r="E101" s="43"/>
      <c r="F101" s="45"/>
      <c r="G101" s="112"/>
      <c r="H101" s="43"/>
      <c r="I101" s="45"/>
      <c r="J101" s="112"/>
      <c r="K101" s="43"/>
      <c r="L101" s="45"/>
      <c r="M101" s="112"/>
      <c r="N101" s="45"/>
      <c r="O101" s="45"/>
      <c r="P101" s="43"/>
    </row>
    <row r="102" spans="1:16" ht="15">
      <c r="A102" s="52" t="s">
        <v>178</v>
      </c>
      <c r="B102" s="342">
        <v>0</v>
      </c>
      <c r="C102" s="43">
        <f>Бюджет!C50</f>
        <v>0</v>
      </c>
      <c r="D102" s="112">
        <f>B102-C102</f>
        <v>0</v>
      </c>
      <c r="E102" s="342">
        <v>10</v>
      </c>
      <c r="F102" s="43">
        <f>Бюджет!D50</f>
        <v>10</v>
      </c>
      <c r="G102" s="112">
        <f>E102-F102</f>
        <v>0</v>
      </c>
      <c r="H102" s="342">
        <v>0</v>
      </c>
      <c r="I102" s="43">
        <f>Бюджет!E50</f>
        <v>0</v>
      </c>
      <c r="J102" s="112">
        <f>H102-I102</f>
        <v>0</v>
      </c>
      <c r="K102" s="342">
        <v>10</v>
      </c>
      <c r="L102" s="43">
        <f>Бюджет!F50</f>
        <v>10</v>
      </c>
      <c r="M102" s="112">
        <f>K102-L102</f>
        <v>0</v>
      </c>
      <c r="N102" s="43"/>
      <c r="O102" s="43"/>
      <c r="P102" s="112"/>
    </row>
    <row r="103" spans="1:16" ht="15">
      <c r="A103" s="52"/>
      <c r="B103" s="43"/>
      <c r="C103" s="43"/>
      <c r="D103" s="112"/>
      <c r="E103" s="43"/>
      <c r="F103" s="43"/>
      <c r="G103" s="112"/>
      <c r="H103" s="43"/>
      <c r="I103" s="43"/>
      <c r="J103" s="112"/>
      <c r="K103" s="43"/>
      <c r="L103" s="43"/>
      <c r="M103" s="112"/>
      <c r="N103" s="43"/>
      <c r="O103" s="43"/>
      <c r="P103" s="112"/>
    </row>
    <row r="104" spans="1:16" ht="15">
      <c r="A104" s="51" t="s">
        <v>283</v>
      </c>
      <c r="B104" s="43"/>
      <c r="C104" s="43"/>
      <c r="D104" s="112"/>
      <c r="E104" s="43"/>
      <c r="F104" s="43"/>
      <c r="G104" s="112"/>
      <c r="H104" s="43"/>
      <c r="I104" s="43"/>
      <c r="J104" s="112"/>
      <c r="K104" s="43"/>
      <c r="L104" s="43"/>
      <c r="M104" s="112"/>
      <c r="N104" s="43"/>
      <c r="O104" s="43"/>
      <c r="P104" s="112"/>
    </row>
    <row r="105" spans="1:16" s="1" customFormat="1" ht="15">
      <c r="A105" s="285" t="s">
        <v>264</v>
      </c>
      <c r="B105" s="342">
        <v>0</v>
      </c>
      <c r="C105" s="46">
        <f>Бюджет!C39</f>
        <v>0</v>
      </c>
      <c r="D105" s="112">
        <f>B105-C105</f>
        <v>0</v>
      </c>
      <c r="E105" s="342">
        <v>1</v>
      </c>
      <c r="F105" s="46">
        <f>Бюджет!D39</f>
        <v>1</v>
      </c>
      <c r="G105" s="112">
        <f>E105-F105</f>
        <v>0</v>
      </c>
      <c r="H105" s="46"/>
      <c r="I105" s="46"/>
      <c r="J105" s="288"/>
      <c r="K105" s="46"/>
      <c r="L105" s="46"/>
      <c r="M105" s="288"/>
      <c r="N105" s="46"/>
      <c r="O105" s="46"/>
      <c r="P105" s="288"/>
    </row>
    <row r="106" spans="1:16" ht="15">
      <c r="A106" s="52" t="s">
        <v>194</v>
      </c>
      <c r="B106" s="342">
        <v>0</v>
      </c>
      <c r="C106" s="43">
        <f>Бюджет!C51</f>
        <v>0</v>
      </c>
      <c r="D106" s="112">
        <f>B106-C106</f>
        <v>0</v>
      </c>
      <c r="E106" s="342">
        <v>5</v>
      </c>
      <c r="F106" s="43">
        <f>Бюджет!D51</f>
        <v>5</v>
      </c>
      <c r="G106" s="112">
        <f>E106-F106</f>
        <v>0</v>
      </c>
      <c r="H106" s="342">
        <v>0</v>
      </c>
      <c r="I106" s="43">
        <f>Бюджет!E51</f>
        <v>1</v>
      </c>
      <c r="J106" s="112">
        <f>H106-I106</f>
        <v>-1</v>
      </c>
      <c r="K106" s="342">
        <v>5</v>
      </c>
      <c r="L106" s="43">
        <f>Бюджет!F51</f>
        <v>4</v>
      </c>
      <c r="M106" s="112">
        <f>K106-L106</f>
        <v>1</v>
      </c>
      <c r="N106" s="43"/>
      <c r="O106" s="43"/>
      <c r="P106" s="112"/>
    </row>
    <row r="107" spans="1:16" ht="15">
      <c r="A107" s="52"/>
      <c r="B107" s="43"/>
      <c r="C107" s="43"/>
      <c r="D107" s="112"/>
      <c r="E107" s="43"/>
      <c r="F107" s="43"/>
      <c r="G107" s="112"/>
      <c r="H107" s="43"/>
      <c r="I107" s="43"/>
      <c r="J107" s="112"/>
      <c r="K107" s="43"/>
      <c r="L107" s="43"/>
      <c r="M107" s="112"/>
      <c r="N107" s="43"/>
      <c r="O107" s="43"/>
      <c r="P107" s="112"/>
    </row>
    <row r="108" spans="1:16" ht="15">
      <c r="A108" s="51" t="s">
        <v>192</v>
      </c>
      <c r="B108" s="43"/>
      <c r="C108" s="43"/>
      <c r="D108" s="112"/>
      <c r="E108" s="43"/>
      <c r="F108" s="43"/>
      <c r="G108" s="112"/>
      <c r="H108" s="43"/>
      <c r="I108" s="43"/>
      <c r="J108" s="112"/>
      <c r="K108" s="43"/>
      <c r="L108" s="43"/>
      <c r="M108" s="112"/>
      <c r="N108" s="43"/>
      <c r="O108" s="43"/>
      <c r="P108" s="112"/>
    </row>
    <row r="109" spans="1:16" ht="15">
      <c r="A109" s="52" t="s">
        <v>191</v>
      </c>
      <c r="B109" s="342">
        <v>0</v>
      </c>
      <c r="C109" s="43">
        <f>Бюджет!C13</f>
        <v>0</v>
      </c>
      <c r="D109" s="112">
        <f>B109-C109</f>
        <v>0</v>
      </c>
      <c r="E109" s="342">
        <v>0</v>
      </c>
      <c r="F109" s="43">
        <f>Бюджет!D13</f>
        <v>0</v>
      </c>
      <c r="G109" s="112">
        <f>E109-F109</f>
        <v>0</v>
      </c>
      <c r="H109" s="342">
        <v>0</v>
      </c>
      <c r="I109" s="43">
        <f>Бюджет!E13</f>
        <v>0</v>
      </c>
      <c r="J109" s="112">
        <f>H109-I109</f>
        <v>0</v>
      </c>
      <c r="K109" s="342">
        <v>0</v>
      </c>
      <c r="L109" s="43">
        <f>Бюджет!F13</f>
        <v>0</v>
      </c>
      <c r="M109" s="112">
        <f>K109-L109</f>
        <v>0</v>
      </c>
      <c r="N109" s="43"/>
      <c r="O109" s="43"/>
      <c r="P109" s="112"/>
    </row>
    <row r="110" spans="1:16" ht="15">
      <c r="A110" s="52"/>
      <c r="B110" s="43"/>
      <c r="C110" s="43"/>
      <c r="D110" s="112"/>
      <c r="E110" s="43"/>
      <c r="F110" s="43"/>
      <c r="G110" s="112"/>
      <c r="H110" s="43"/>
      <c r="I110" s="43"/>
      <c r="J110" s="112"/>
      <c r="K110" s="43"/>
      <c r="L110" s="43"/>
      <c r="M110" s="112"/>
      <c r="N110" s="43"/>
      <c r="O110" s="43"/>
      <c r="P110" s="112"/>
    </row>
    <row r="111" spans="1:16" s="3" customFormat="1" ht="15" hidden="1">
      <c r="A111" s="40" t="s">
        <v>17</v>
      </c>
      <c r="B111" s="175">
        <f>SUM(B6:B45,B48:B58,B60:B69,B84,B90,B93:B110)</f>
        <v>461</v>
      </c>
      <c r="C111" s="176">
        <f>SUM(C6:C45,C48:C58,C60:C69,C84,C90,C93:C110)</f>
        <v>455</v>
      </c>
      <c r="D111" s="177"/>
      <c r="E111" s="175">
        <f>SUM(E6:E45,E48:E58,E60:E69,E84,E90,E93:E110)</f>
        <v>427</v>
      </c>
      <c r="F111" s="176">
        <f>SUM(F6:F45,F48:F58,F60:F69,F84,F90,F93:F110)</f>
        <v>391</v>
      </c>
      <c r="G111" s="177"/>
      <c r="H111" s="175">
        <f>SUM(H6:H45,H48:H58,H60:H69,H84,H90,H93:H110)</f>
        <v>482</v>
      </c>
      <c r="I111" s="176">
        <f>SUM(I6:I45,I48:I58,I60:I69,I84,I90,I93:I110)</f>
        <v>431</v>
      </c>
      <c r="J111" s="177"/>
      <c r="K111" s="175">
        <f>SUM(K6:K45,K48:K58,K60:K69,K84,K90,K93:K110)</f>
        <v>451</v>
      </c>
      <c r="L111" s="176">
        <f>SUM(L6:L45,L48:L58,L60:L69,L84,L90,L93:L110)</f>
        <v>405</v>
      </c>
      <c r="M111" s="177"/>
      <c r="N111" s="175">
        <f>SUM(N6:N45,N48:N58,N60:N69,N84,N90,N93:N110)</f>
        <v>40</v>
      </c>
      <c r="O111" s="176">
        <f>SUM(O6:O45,O48:O58,O60:O69,O84,O90,O93:O110)</f>
        <v>40</v>
      </c>
      <c r="P111" s="177"/>
    </row>
    <row r="112" spans="1:16" s="3" customFormat="1" ht="15">
      <c r="A112" s="178" t="s">
        <v>26</v>
      </c>
      <c r="B112" s="265">
        <f>SUM(B6:B33,B39,B42,B45,B48,B49,B50,B51,B54,B55,B58,B59,B62:B63,B66,B69,B74,B76,B84,B90,B93,B96:B109)</f>
        <v>606</v>
      </c>
      <c r="C112" s="43">
        <f>SUM(C6:C33,C39,C42,C45,C48,C49,C50,C51,C54,C55,C58,C59,C63,C66,C69,C74,C76,C84,C90,C93,C96:C109)</f>
        <v>596</v>
      </c>
      <c r="D112" s="43"/>
      <c r="E112" s="265">
        <f>SUM(E6:E33,E39,E42,E45,E48,E49,E50,E51,E54,E55,E58,E59,E63,E66,E69,E74:E75,E76,E84,E90,E93,E96:E109)</f>
        <v>551</v>
      </c>
      <c r="F112" s="43">
        <f>SUM(F6:F33,F39,F42,F45,F48,F49,F50,F51,F54,F55,F58,F59,F63,F66,F69,F74:F75,F76,F84,F90,F93,F96:F109)</f>
        <v>498</v>
      </c>
      <c r="G112" s="43"/>
      <c r="H112" s="265">
        <f>SUM(H6:H33,H39,H42,H45,H48,H49,H50,H51,H54,H55,H58,H59,H63,H66,H69,H74:H75,H76,H84,H90,H93,H96:H109)</f>
        <v>583</v>
      </c>
      <c r="I112" s="43">
        <f>SUM(I6:I33,I39,I42,I45,I48,I49,I50,I51,I54,I55,I58,I59,I63,I66,I69,I74:I75,I76,I84,I90,I93,I96:I109)</f>
        <v>510</v>
      </c>
      <c r="J112" s="43"/>
      <c r="K112" s="265">
        <f>SUM(K6:K33,K39,K42,K45,K48,K49,K50,K51,K54,K55,K58,K59,K63,K66,K69,K74,K76,K84,K90,K93,K96:K109)</f>
        <v>498</v>
      </c>
      <c r="L112" s="43">
        <f>SUM(L6:L33,L39,L42,L45,L48,L49,L50,L51,L54,L55,L58,L59,L63,L66,L69,L74,L76,L84,L90,L93,L96:L109)</f>
        <v>441</v>
      </c>
      <c r="M112" s="43"/>
      <c r="N112" s="265">
        <f>SUM(N6:N33,N39,N42,N45,N48,N49,N50,N51,N54,N55,N58,N59,N63,N66,N69,N74,N76,N84,N90,N93,N96:N109)</f>
        <v>80</v>
      </c>
      <c r="O112" s="288">
        <f>SUM(O6:O33,O39,O42,O45,O48,O49,O50,O51,O54,O55,O58,O59,O63,O66,O69,O74,O76,O84,O90,O93,O96:O109)</f>
        <v>74</v>
      </c>
      <c r="P112" s="43"/>
    </row>
    <row r="113" spans="1:16" s="3" customFormat="1" ht="15" hidden="1">
      <c r="A113" s="41" t="s">
        <v>31</v>
      </c>
      <c r="B113" s="54"/>
      <c r="C113" s="50"/>
      <c r="D113" s="113"/>
      <c r="E113" s="50"/>
      <c r="F113" s="50"/>
      <c r="G113" s="113"/>
      <c r="H113" s="50"/>
      <c r="I113" s="50"/>
      <c r="J113" s="49"/>
      <c r="K113" s="50"/>
      <c r="L113" s="50"/>
      <c r="M113" s="113"/>
      <c r="N113" s="50"/>
      <c r="O113" s="50"/>
      <c r="P113" s="50"/>
    </row>
    <row r="114" spans="1:16" s="3" customFormat="1" ht="15" hidden="1">
      <c r="A114" s="388" t="s">
        <v>30</v>
      </c>
      <c r="B114" s="388"/>
      <c r="C114" s="388"/>
      <c r="D114" s="113"/>
      <c r="E114" s="50"/>
      <c r="F114" s="50"/>
      <c r="G114" s="113"/>
      <c r="H114" s="50"/>
      <c r="I114" s="50"/>
      <c r="J114" s="49"/>
      <c r="K114" s="50"/>
      <c r="L114" s="50"/>
      <c r="M114" s="113"/>
      <c r="N114" s="50"/>
      <c r="O114" s="50"/>
      <c r="P114" s="50"/>
    </row>
    <row r="115" spans="1:16" s="3" customFormat="1" ht="52.5" customHeight="1" hidden="1">
      <c r="A115" s="387" t="s">
        <v>129</v>
      </c>
      <c r="B115" s="387"/>
      <c r="C115" s="387"/>
      <c r="D115" s="387"/>
      <c r="E115" s="387"/>
      <c r="F115" s="387"/>
      <c r="G115" s="387"/>
      <c r="H115" s="387"/>
      <c r="I115" s="387"/>
      <c r="J115" s="387"/>
      <c r="K115" s="387"/>
      <c r="L115" s="387"/>
      <c r="M115" s="113"/>
      <c r="N115" s="50"/>
      <c r="O115" s="50"/>
      <c r="P115" s="50"/>
    </row>
    <row r="116" spans="1:16" s="3" customFormat="1" ht="45" hidden="1">
      <c r="A116" s="38" t="s">
        <v>127</v>
      </c>
      <c r="B116" s="54"/>
      <c r="C116" s="50"/>
      <c r="D116" s="113"/>
      <c r="E116" s="50"/>
      <c r="F116" s="50"/>
      <c r="G116" s="113"/>
      <c r="H116" s="50"/>
      <c r="I116" s="50"/>
      <c r="J116" s="49"/>
      <c r="K116" s="50"/>
      <c r="L116" s="50"/>
      <c r="M116" s="113"/>
      <c r="N116" s="50"/>
      <c r="O116" s="50"/>
      <c r="P116" s="50"/>
    </row>
    <row r="117" spans="1:16" s="3" customFormat="1" ht="15" hidden="1">
      <c r="A117" s="38"/>
      <c r="B117" s="54"/>
      <c r="C117" s="50"/>
      <c r="D117" s="113"/>
      <c r="E117" s="50"/>
      <c r="F117" s="50"/>
      <c r="G117" s="113"/>
      <c r="H117" s="50"/>
      <c r="I117" s="50"/>
      <c r="J117" s="49"/>
      <c r="K117" s="50"/>
      <c r="L117" s="50"/>
      <c r="M117" s="113"/>
      <c r="N117" s="50"/>
      <c r="O117" s="50"/>
      <c r="P117" s="50"/>
    </row>
    <row r="118" spans="1:16" s="3" customFormat="1" ht="60" hidden="1">
      <c r="A118" s="38" t="s">
        <v>128</v>
      </c>
      <c r="B118" s="54"/>
      <c r="C118" s="50"/>
      <c r="D118" s="113"/>
      <c r="E118" s="50"/>
      <c r="F118" s="50"/>
      <c r="G118" s="113"/>
      <c r="H118" s="50"/>
      <c r="I118" s="50"/>
      <c r="J118" s="49"/>
      <c r="K118" s="50"/>
      <c r="L118" s="50"/>
      <c r="M118" s="113"/>
      <c r="N118" s="50"/>
      <c r="O118" s="50"/>
      <c r="P118" s="50"/>
    </row>
    <row r="119" spans="1:16" s="3" customFormat="1" ht="15" hidden="1">
      <c r="A119" s="38"/>
      <c r="B119" s="54"/>
      <c r="C119" s="50"/>
      <c r="D119" s="113"/>
      <c r="E119" s="50"/>
      <c r="F119" s="50"/>
      <c r="G119" s="113"/>
      <c r="H119" s="50"/>
      <c r="I119" s="50"/>
      <c r="J119" s="49"/>
      <c r="K119" s="50"/>
      <c r="L119" s="50"/>
      <c r="M119" s="113"/>
      <c r="N119" s="50"/>
      <c r="O119" s="50"/>
      <c r="P119" s="50"/>
    </row>
    <row r="120" spans="1:16" s="3" customFormat="1" ht="30" hidden="1">
      <c r="A120" s="38" t="s">
        <v>136</v>
      </c>
      <c r="B120" s="54"/>
      <c r="C120" s="50"/>
      <c r="D120" s="113"/>
      <c r="E120" s="50"/>
      <c r="F120" s="50"/>
      <c r="G120" s="113"/>
      <c r="H120" s="50"/>
      <c r="I120" s="50"/>
      <c r="J120" s="49"/>
      <c r="K120" s="50"/>
      <c r="L120" s="50"/>
      <c r="M120" s="113"/>
      <c r="N120" s="50"/>
      <c r="O120" s="50"/>
      <c r="P120" s="50"/>
    </row>
    <row r="121" spans="1:16" s="3" customFormat="1" ht="15">
      <c r="A121" s="38"/>
      <c r="B121" s="54"/>
      <c r="C121" s="50"/>
      <c r="D121" s="113"/>
      <c r="E121" s="50"/>
      <c r="F121" s="50"/>
      <c r="G121" s="113"/>
      <c r="H121" s="50"/>
      <c r="I121" s="50"/>
      <c r="J121" s="49"/>
      <c r="K121" s="50"/>
      <c r="L121" s="50"/>
      <c r="M121" s="113"/>
      <c r="N121" s="50"/>
      <c r="O121" s="50"/>
      <c r="P121" s="50"/>
    </row>
    <row r="122" spans="1:16" s="3" customFormat="1" ht="15">
      <c r="A122" s="38"/>
      <c r="B122" s="54"/>
      <c r="C122" s="50"/>
      <c r="D122" s="113"/>
      <c r="E122" s="50"/>
      <c r="F122" s="50"/>
      <c r="G122" s="113"/>
      <c r="H122" s="50"/>
      <c r="I122" s="50"/>
      <c r="J122" s="49"/>
      <c r="K122" s="50"/>
      <c r="L122" s="50"/>
      <c r="M122" s="113"/>
      <c r="N122" s="50"/>
      <c r="O122" s="50"/>
      <c r="P122" s="50"/>
    </row>
    <row r="123" spans="1:16" s="3" customFormat="1" ht="15">
      <c r="A123" s="38"/>
      <c r="B123" s="54"/>
      <c r="C123" s="50"/>
      <c r="D123" s="113"/>
      <c r="E123" s="50"/>
      <c r="F123" s="50"/>
      <c r="G123" s="113"/>
      <c r="H123" s="50"/>
      <c r="I123" s="50"/>
      <c r="J123" s="49"/>
      <c r="K123" s="50"/>
      <c r="L123" s="50"/>
      <c r="M123" s="113"/>
      <c r="N123" s="50"/>
      <c r="O123" s="50"/>
      <c r="P123" s="50"/>
    </row>
    <row r="124" spans="1:16" s="3" customFormat="1" ht="15">
      <c r="A124" s="38"/>
      <c r="B124" s="54"/>
      <c r="C124" s="50"/>
      <c r="D124" s="113"/>
      <c r="E124" s="50"/>
      <c r="F124" s="50"/>
      <c r="G124" s="113"/>
      <c r="H124" s="50"/>
      <c r="I124" s="50"/>
      <c r="J124" s="49"/>
      <c r="K124" s="50"/>
      <c r="L124" s="50"/>
      <c r="M124" s="113"/>
      <c r="N124" s="50"/>
      <c r="O124" s="50"/>
      <c r="P124" s="50"/>
    </row>
    <row r="125" spans="1:16" s="3" customFormat="1" ht="15">
      <c r="A125" s="38"/>
      <c r="B125" s="54"/>
      <c r="C125" s="50"/>
      <c r="D125" s="113"/>
      <c r="E125" s="50"/>
      <c r="F125" s="50"/>
      <c r="G125" s="113"/>
      <c r="H125" s="50"/>
      <c r="I125" s="50"/>
      <c r="J125" s="49"/>
      <c r="K125" s="50"/>
      <c r="L125" s="50"/>
      <c r="M125" s="113"/>
      <c r="N125" s="50"/>
      <c r="O125" s="50"/>
      <c r="P125" s="50"/>
    </row>
    <row r="126" spans="1:16" s="3" customFormat="1" ht="15">
      <c r="A126" s="38"/>
      <c r="B126" s="54"/>
      <c r="C126" s="50"/>
      <c r="D126" s="113"/>
      <c r="E126" s="50"/>
      <c r="F126" s="50"/>
      <c r="G126" s="113"/>
      <c r="H126" s="50"/>
      <c r="I126" s="50"/>
      <c r="J126" s="49"/>
      <c r="K126" s="50"/>
      <c r="L126" s="50"/>
      <c r="M126" s="113"/>
      <c r="N126" s="50"/>
      <c r="O126" s="50"/>
      <c r="P126" s="50"/>
    </row>
    <row r="127" spans="1:16" s="3" customFormat="1" ht="15">
      <c r="A127" s="38"/>
      <c r="B127" s="54"/>
      <c r="C127" s="50"/>
      <c r="D127" s="113"/>
      <c r="E127" s="50"/>
      <c r="F127" s="50"/>
      <c r="G127" s="113"/>
      <c r="H127" s="50"/>
      <c r="I127" s="50"/>
      <c r="J127" s="49"/>
      <c r="K127" s="50"/>
      <c r="L127" s="50"/>
      <c r="M127" s="113"/>
      <c r="N127" s="50"/>
      <c r="O127" s="50"/>
      <c r="P127" s="50"/>
    </row>
    <row r="128" spans="1:16" s="3" customFormat="1" ht="15">
      <c r="A128" s="38"/>
      <c r="B128" s="54"/>
      <c r="C128" s="50"/>
      <c r="D128" s="113"/>
      <c r="E128" s="50"/>
      <c r="F128" s="50"/>
      <c r="G128" s="113"/>
      <c r="H128" s="50"/>
      <c r="I128" s="50"/>
      <c r="J128" s="49"/>
      <c r="K128" s="50"/>
      <c r="L128" s="50"/>
      <c r="M128" s="113"/>
      <c r="N128" s="50"/>
      <c r="O128" s="50"/>
      <c r="P128" s="50"/>
    </row>
    <row r="129" spans="1:16" s="3" customFormat="1" ht="15">
      <c r="A129" s="38"/>
      <c r="B129" s="54"/>
      <c r="C129" s="50"/>
      <c r="D129" s="113"/>
      <c r="E129" s="50"/>
      <c r="F129" s="50"/>
      <c r="G129" s="113"/>
      <c r="H129" s="50"/>
      <c r="I129" s="50"/>
      <c r="J129" s="49"/>
      <c r="K129" s="50"/>
      <c r="L129" s="50"/>
      <c r="M129" s="113"/>
      <c r="N129" s="50"/>
      <c r="O129" s="50"/>
      <c r="P129" s="50"/>
    </row>
    <row r="130" spans="1:16" s="3" customFormat="1" ht="15">
      <c r="A130" s="38"/>
      <c r="B130" s="54"/>
      <c r="C130" s="50"/>
      <c r="D130" s="113"/>
      <c r="E130" s="50"/>
      <c r="F130" s="50"/>
      <c r="G130" s="113"/>
      <c r="H130" s="50"/>
      <c r="I130" s="50"/>
      <c r="J130" s="49"/>
      <c r="K130" s="50"/>
      <c r="L130" s="50"/>
      <c r="M130" s="113"/>
      <c r="N130" s="50"/>
      <c r="O130" s="50"/>
      <c r="P130" s="50"/>
    </row>
    <row r="131" spans="1:16" s="3" customFormat="1" ht="15">
      <c r="A131" s="38"/>
      <c r="B131" s="54"/>
      <c r="C131" s="50"/>
      <c r="D131" s="113"/>
      <c r="E131" s="50"/>
      <c r="F131" s="50"/>
      <c r="G131" s="113"/>
      <c r="H131" s="50"/>
      <c r="I131" s="50"/>
      <c r="J131" s="49"/>
      <c r="K131" s="50"/>
      <c r="L131" s="50"/>
      <c r="M131" s="113"/>
      <c r="N131" s="50"/>
      <c r="O131" s="50"/>
      <c r="P131" s="50"/>
    </row>
    <row r="132" spans="1:16" s="3" customFormat="1" ht="15">
      <c r="A132" s="38"/>
      <c r="B132" s="54"/>
      <c r="C132" s="50"/>
      <c r="D132" s="113"/>
      <c r="E132" s="50"/>
      <c r="F132" s="50"/>
      <c r="G132" s="113"/>
      <c r="H132" s="50"/>
      <c r="I132" s="50"/>
      <c r="J132" s="49"/>
      <c r="K132" s="50"/>
      <c r="L132" s="50"/>
      <c r="M132" s="113"/>
      <c r="N132" s="50"/>
      <c r="O132" s="50"/>
      <c r="P132" s="50"/>
    </row>
    <row r="133" spans="1:16" s="3" customFormat="1" ht="15">
      <c r="A133" s="38"/>
      <c r="B133" s="54"/>
      <c r="C133" s="50"/>
      <c r="D133" s="113"/>
      <c r="E133" s="50"/>
      <c r="F133" s="50"/>
      <c r="G133" s="113"/>
      <c r="H133" s="50"/>
      <c r="I133" s="50"/>
      <c r="J133" s="49"/>
      <c r="K133" s="50"/>
      <c r="L133" s="50"/>
      <c r="M133" s="113"/>
      <c r="N133" s="50"/>
      <c r="O133" s="50"/>
      <c r="P133" s="50"/>
    </row>
    <row r="134" spans="1:16" s="3" customFormat="1" ht="15">
      <c r="A134" s="38"/>
      <c r="B134" s="54"/>
      <c r="C134" s="50"/>
      <c r="D134" s="113"/>
      <c r="E134" s="50"/>
      <c r="F134" s="50"/>
      <c r="G134" s="113"/>
      <c r="H134" s="50"/>
      <c r="I134" s="50"/>
      <c r="J134" s="49"/>
      <c r="K134" s="50"/>
      <c r="L134" s="50"/>
      <c r="M134" s="113"/>
      <c r="N134" s="50"/>
      <c r="O134" s="50"/>
      <c r="P134" s="50"/>
    </row>
    <row r="135" spans="1:16" s="3" customFormat="1" ht="15">
      <c r="A135" s="38"/>
      <c r="B135" s="54"/>
      <c r="C135" s="50"/>
      <c r="D135" s="113"/>
      <c r="E135" s="50"/>
      <c r="F135" s="50"/>
      <c r="G135" s="113"/>
      <c r="H135" s="50"/>
      <c r="I135" s="50"/>
      <c r="J135" s="49"/>
      <c r="K135" s="50"/>
      <c r="L135" s="50"/>
      <c r="M135" s="113"/>
      <c r="N135" s="50"/>
      <c r="O135" s="50"/>
      <c r="P135" s="50"/>
    </row>
    <row r="136" spans="1:16" s="3" customFormat="1" ht="15">
      <c r="A136" s="38"/>
      <c r="B136" s="54"/>
      <c r="C136" s="50"/>
      <c r="D136" s="113"/>
      <c r="E136" s="50"/>
      <c r="F136" s="50"/>
      <c r="G136" s="113"/>
      <c r="H136" s="50"/>
      <c r="I136" s="50"/>
      <c r="J136" s="49"/>
      <c r="K136" s="50"/>
      <c r="L136" s="50"/>
      <c r="M136" s="113"/>
      <c r="N136" s="50"/>
      <c r="O136" s="50"/>
      <c r="P136" s="50"/>
    </row>
    <row r="137" spans="1:16" s="3" customFormat="1" ht="15">
      <c r="A137" s="38"/>
      <c r="B137" s="54"/>
      <c r="C137" s="50"/>
      <c r="D137" s="113"/>
      <c r="E137" s="50"/>
      <c r="F137" s="50"/>
      <c r="G137" s="113"/>
      <c r="H137" s="50"/>
      <c r="I137" s="50"/>
      <c r="J137" s="49"/>
      <c r="K137" s="50"/>
      <c r="L137" s="50"/>
      <c r="M137" s="113"/>
      <c r="N137" s="50"/>
      <c r="O137" s="50"/>
      <c r="P137" s="50"/>
    </row>
    <row r="138" spans="1:16" s="3" customFormat="1" ht="15">
      <c r="A138" s="38"/>
      <c r="B138" s="54"/>
      <c r="C138" s="50"/>
      <c r="D138" s="113"/>
      <c r="E138" s="50"/>
      <c r="F138" s="50"/>
      <c r="G138" s="113"/>
      <c r="H138" s="50"/>
      <c r="I138" s="50"/>
      <c r="J138" s="49"/>
      <c r="K138" s="50"/>
      <c r="L138" s="50"/>
      <c r="M138" s="113"/>
      <c r="N138" s="50"/>
      <c r="O138" s="50"/>
      <c r="P138" s="50"/>
    </row>
    <row r="139" spans="1:16" s="3" customFormat="1" ht="15">
      <c r="A139" s="38"/>
      <c r="B139" s="54"/>
      <c r="C139" s="50"/>
      <c r="D139" s="113"/>
      <c r="E139" s="50"/>
      <c r="F139" s="50"/>
      <c r="G139" s="113"/>
      <c r="H139" s="50"/>
      <c r="I139" s="50"/>
      <c r="J139" s="49"/>
      <c r="K139" s="50"/>
      <c r="L139" s="50"/>
      <c r="M139" s="113"/>
      <c r="N139" s="50"/>
      <c r="O139" s="50"/>
      <c r="P139" s="50"/>
    </row>
    <row r="140" spans="1:16" s="3" customFormat="1" ht="15">
      <c r="A140" s="38"/>
      <c r="B140" s="54"/>
      <c r="C140" s="50"/>
      <c r="D140" s="113"/>
      <c r="E140" s="50"/>
      <c r="F140" s="50"/>
      <c r="G140" s="113"/>
      <c r="H140" s="50"/>
      <c r="I140" s="50"/>
      <c r="J140" s="49"/>
      <c r="K140" s="50"/>
      <c r="L140" s="50"/>
      <c r="M140" s="113"/>
      <c r="N140" s="50"/>
      <c r="O140" s="50"/>
      <c r="P140" s="50"/>
    </row>
    <row r="141" spans="1:16" s="3" customFormat="1" ht="15">
      <c r="A141" s="38"/>
      <c r="B141" s="54"/>
      <c r="C141" s="50"/>
      <c r="D141" s="113"/>
      <c r="E141" s="50"/>
      <c r="F141" s="50"/>
      <c r="G141" s="113"/>
      <c r="H141" s="50"/>
      <c r="I141" s="50"/>
      <c r="J141" s="49"/>
      <c r="K141" s="50"/>
      <c r="L141" s="50"/>
      <c r="M141" s="113"/>
      <c r="N141" s="50"/>
      <c r="O141" s="50"/>
      <c r="P141" s="50"/>
    </row>
    <row r="142" spans="1:16" s="3" customFormat="1" ht="15">
      <c r="A142" s="38"/>
      <c r="B142" s="54"/>
      <c r="C142" s="50"/>
      <c r="D142" s="113"/>
      <c r="E142" s="50"/>
      <c r="F142" s="50"/>
      <c r="G142" s="113"/>
      <c r="H142" s="50"/>
      <c r="I142" s="50"/>
      <c r="J142" s="49"/>
      <c r="K142" s="50"/>
      <c r="L142" s="50"/>
      <c r="M142" s="113"/>
      <c r="N142" s="50"/>
      <c r="O142" s="50"/>
      <c r="P142" s="50"/>
    </row>
    <row r="143" spans="1:16" s="3" customFormat="1" ht="15">
      <c r="A143" s="38"/>
      <c r="B143" s="54"/>
      <c r="C143" s="50"/>
      <c r="D143" s="113"/>
      <c r="E143" s="50"/>
      <c r="F143" s="50"/>
      <c r="G143" s="113"/>
      <c r="H143" s="50"/>
      <c r="I143" s="50"/>
      <c r="J143" s="49"/>
      <c r="K143" s="50"/>
      <c r="L143" s="50"/>
      <c r="M143" s="113"/>
      <c r="N143" s="50"/>
      <c r="O143" s="50"/>
      <c r="P143" s="50"/>
    </row>
    <row r="144" spans="1:16" s="3" customFormat="1" ht="15">
      <c r="A144" s="38"/>
      <c r="B144" s="54"/>
      <c r="C144" s="50"/>
      <c r="D144" s="113"/>
      <c r="E144" s="50"/>
      <c r="F144" s="50"/>
      <c r="G144" s="113"/>
      <c r="H144" s="50"/>
      <c r="I144" s="50"/>
      <c r="J144" s="49"/>
      <c r="K144" s="50"/>
      <c r="L144" s="50"/>
      <c r="M144" s="113"/>
      <c r="N144" s="50"/>
      <c r="O144" s="50"/>
      <c r="P144" s="50"/>
    </row>
    <row r="145" spans="1:16" s="3" customFormat="1" ht="15">
      <c r="A145" s="38"/>
      <c r="B145" s="54"/>
      <c r="C145" s="50"/>
      <c r="D145" s="113"/>
      <c r="E145" s="50"/>
      <c r="F145" s="50"/>
      <c r="G145" s="113"/>
      <c r="H145" s="50"/>
      <c r="I145" s="50"/>
      <c r="J145" s="49"/>
      <c r="K145" s="50"/>
      <c r="L145" s="50"/>
      <c r="M145" s="113"/>
      <c r="N145" s="50"/>
      <c r="O145" s="50"/>
      <c r="P145" s="50"/>
    </row>
    <row r="146" spans="1:16" s="3" customFormat="1" ht="15">
      <c r="A146" s="38"/>
      <c r="B146" s="54"/>
      <c r="C146" s="50"/>
      <c r="D146" s="113"/>
      <c r="E146" s="50"/>
      <c r="F146" s="50"/>
      <c r="G146" s="113"/>
      <c r="H146" s="50"/>
      <c r="I146" s="50"/>
      <c r="J146" s="49"/>
      <c r="K146" s="50"/>
      <c r="L146" s="50"/>
      <c r="M146" s="113"/>
      <c r="N146" s="50"/>
      <c r="O146" s="50"/>
      <c r="P146" s="50"/>
    </row>
    <row r="147" spans="1:16" s="3" customFormat="1" ht="15">
      <c r="A147" s="38"/>
      <c r="B147" s="54"/>
      <c r="C147" s="50"/>
      <c r="D147" s="113"/>
      <c r="E147" s="50"/>
      <c r="F147" s="50"/>
      <c r="G147" s="113"/>
      <c r="H147" s="50"/>
      <c r="I147" s="50"/>
      <c r="J147" s="49"/>
      <c r="K147" s="50"/>
      <c r="L147" s="50"/>
      <c r="M147" s="113"/>
      <c r="N147" s="50"/>
      <c r="O147" s="50"/>
      <c r="P147" s="50"/>
    </row>
    <row r="148" spans="1:16" s="3" customFormat="1" ht="15">
      <c r="A148" s="38"/>
      <c r="B148" s="54"/>
      <c r="C148" s="50"/>
      <c r="D148" s="113"/>
      <c r="E148" s="50"/>
      <c r="F148" s="50"/>
      <c r="G148" s="113"/>
      <c r="H148" s="50"/>
      <c r="I148" s="50"/>
      <c r="J148" s="49"/>
      <c r="K148" s="50"/>
      <c r="L148" s="50"/>
      <c r="M148" s="113"/>
      <c r="N148" s="50"/>
      <c r="O148" s="50"/>
      <c r="P148" s="50"/>
    </row>
    <row r="149" spans="1:16" s="3" customFormat="1" ht="15">
      <c r="A149" s="38"/>
      <c r="B149" s="54"/>
      <c r="C149" s="50"/>
      <c r="D149" s="113"/>
      <c r="E149" s="50"/>
      <c r="F149" s="50"/>
      <c r="G149" s="113"/>
      <c r="H149" s="50"/>
      <c r="I149" s="50"/>
      <c r="J149" s="49"/>
      <c r="K149" s="50"/>
      <c r="L149" s="50"/>
      <c r="M149" s="113"/>
      <c r="N149" s="50"/>
      <c r="O149" s="50"/>
      <c r="P149" s="50"/>
    </row>
    <row r="150" spans="1:16" s="3" customFormat="1" ht="15">
      <c r="A150" s="38"/>
      <c r="B150" s="54"/>
      <c r="C150" s="50"/>
      <c r="D150" s="113"/>
      <c r="E150" s="50"/>
      <c r="F150" s="50"/>
      <c r="G150" s="113"/>
      <c r="H150" s="50"/>
      <c r="I150" s="50"/>
      <c r="J150" s="49"/>
      <c r="K150" s="50"/>
      <c r="L150" s="50"/>
      <c r="M150" s="113"/>
      <c r="N150" s="50"/>
      <c r="O150" s="50"/>
      <c r="P150" s="50"/>
    </row>
    <row r="151" spans="1:16" s="3" customFormat="1" ht="15">
      <c r="A151" s="38"/>
      <c r="B151" s="54"/>
      <c r="C151" s="50"/>
      <c r="D151" s="113"/>
      <c r="E151" s="50"/>
      <c r="F151" s="50"/>
      <c r="G151" s="113"/>
      <c r="H151" s="50"/>
      <c r="I151" s="50"/>
      <c r="J151" s="49"/>
      <c r="K151" s="50"/>
      <c r="L151" s="50"/>
      <c r="M151" s="113"/>
      <c r="N151" s="50"/>
      <c r="O151" s="50"/>
      <c r="P151" s="50"/>
    </row>
    <row r="152" spans="1:16" s="3" customFormat="1" ht="15">
      <c r="A152" s="38"/>
      <c r="B152" s="54"/>
      <c r="C152" s="50"/>
      <c r="D152" s="113"/>
      <c r="E152" s="50"/>
      <c r="F152" s="50"/>
      <c r="G152" s="113"/>
      <c r="H152" s="50"/>
      <c r="I152" s="50"/>
      <c r="J152" s="49"/>
      <c r="K152" s="50"/>
      <c r="L152" s="50"/>
      <c r="M152" s="113"/>
      <c r="N152" s="50"/>
      <c r="O152" s="50"/>
      <c r="P152" s="50"/>
    </row>
    <row r="153" spans="1:16" s="3" customFormat="1" ht="15">
      <c r="A153" s="38"/>
      <c r="B153" s="54"/>
      <c r="C153" s="50"/>
      <c r="D153" s="113"/>
      <c r="E153" s="50"/>
      <c r="F153" s="50"/>
      <c r="G153" s="113"/>
      <c r="H153" s="50"/>
      <c r="I153" s="50"/>
      <c r="J153" s="49"/>
      <c r="K153" s="50"/>
      <c r="L153" s="50"/>
      <c r="M153" s="113"/>
      <c r="N153" s="50"/>
      <c r="O153" s="50"/>
      <c r="P153" s="50"/>
    </row>
    <row r="154" spans="1:16" s="3" customFormat="1" ht="15">
      <c r="A154" s="38"/>
      <c r="B154" s="54"/>
      <c r="C154" s="50"/>
      <c r="D154" s="113"/>
      <c r="E154" s="50"/>
      <c r="F154" s="50"/>
      <c r="G154" s="113"/>
      <c r="H154" s="50"/>
      <c r="I154" s="50"/>
      <c r="J154" s="49"/>
      <c r="K154" s="50"/>
      <c r="L154" s="50"/>
      <c r="M154" s="113"/>
      <c r="N154" s="50"/>
      <c r="O154" s="50"/>
      <c r="P154" s="50"/>
    </row>
    <row r="155" spans="1:16" s="3" customFormat="1" ht="15">
      <c r="A155" s="38"/>
      <c r="B155" s="54"/>
      <c r="C155" s="50"/>
      <c r="D155" s="113"/>
      <c r="E155" s="50"/>
      <c r="F155" s="50"/>
      <c r="G155" s="113"/>
      <c r="H155" s="50"/>
      <c r="I155" s="50"/>
      <c r="J155" s="49"/>
      <c r="K155" s="50"/>
      <c r="L155" s="50"/>
      <c r="M155" s="113"/>
      <c r="N155" s="50"/>
      <c r="O155" s="50"/>
      <c r="P155" s="50"/>
    </row>
    <row r="156" spans="1:16" s="3" customFormat="1" ht="15">
      <c r="A156" s="38"/>
      <c r="B156" s="54"/>
      <c r="C156" s="50"/>
      <c r="D156" s="113"/>
      <c r="E156" s="50"/>
      <c r="F156" s="50"/>
      <c r="G156" s="113"/>
      <c r="H156" s="50"/>
      <c r="I156" s="50"/>
      <c r="J156" s="49"/>
      <c r="K156" s="50"/>
      <c r="L156" s="50"/>
      <c r="M156" s="113"/>
      <c r="N156" s="50"/>
      <c r="O156" s="50"/>
      <c r="P156" s="50"/>
    </row>
    <row r="157" spans="1:16" s="3" customFormat="1" ht="15">
      <c r="A157" s="38"/>
      <c r="B157" s="54"/>
      <c r="C157" s="50"/>
      <c r="D157" s="113"/>
      <c r="E157" s="50"/>
      <c r="F157" s="50"/>
      <c r="G157" s="113"/>
      <c r="H157" s="50"/>
      <c r="I157" s="50"/>
      <c r="J157" s="49"/>
      <c r="K157" s="50"/>
      <c r="L157" s="50"/>
      <c r="M157" s="113"/>
      <c r="N157" s="50"/>
      <c r="O157" s="50"/>
      <c r="P157" s="50"/>
    </row>
    <row r="158" spans="1:16" s="3" customFormat="1" ht="15">
      <c r="A158" s="38"/>
      <c r="B158" s="54"/>
      <c r="C158" s="50"/>
      <c r="D158" s="113"/>
      <c r="E158" s="50"/>
      <c r="F158" s="50"/>
      <c r="G158" s="113"/>
      <c r="H158" s="50"/>
      <c r="I158" s="50"/>
      <c r="J158" s="49"/>
      <c r="K158" s="50"/>
      <c r="L158" s="50"/>
      <c r="M158" s="113"/>
      <c r="N158" s="50"/>
      <c r="O158" s="50"/>
      <c r="P158" s="50"/>
    </row>
    <row r="159" spans="1:16" s="3" customFormat="1" ht="15">
      <c r="A159" s="38"/>
      <c r="B159" s="54"/>
      <c r="C159" s="50"/>
      <c r="D159" s="113"/>
      <c r="E159" s="50"/>
      <c r="F159" s="50"/>
      <c r="G159" s="113"/>
      <c r="H159" s="50"/>
      <c r="I159" s="50"/>
      <c r="J159" s="49"/>
      <c r="K159" s="50"/>
      <c r="L159" s="50"/>
      <c r="M159" s="113"/>
      <c r="N159" s="50"/>
      <c r="O159" s="50"/>
      <c r="P159" s="50"/>
    </row>
    <row r="160" spans="1:16" s="3" customFormat="1" ht="15">
      <c r="A160" s="38"/>
      <c r="B160" s="54"/>
      <c r="C160" s="50"/>
      <c r="D160" s="113"/>
      <c r="E160" s="50"/>
      <c r="F160" s="50"/>
      <c r="G160" s="113"/>
      <c r="H160" s="50"/>
      <c r="I160" s="50"/>
      <c r="J160" s="49"/>
      <c r="K160" s="50"/>
      <c r="L160" s="50"/>
      <c r="M160" s="113"/>
      <c r="N160" s="50"/>
      <c r="O160" s="50"/>
      <c r="P160" s="50"/>
    </row>
    <row r="161" spans="1:16" s="3" customFormat="1" ht="15">
      <c r="A161" s="38"/>
      <c r="B161" s="54"/>
      <c r="C161" s="50"/>
      <c r="D161" s="113"/>
      <c r="E161" s="50"/>
      <c r="F161" s="50"/>
      <c r="G161" s="113"/>
      <c r="H161" s="50"/>
      <c r="I161" s="50"/>
      <c r="J161" s="49"/>
      <c r="K161" s="50"/>
      <c r="L161" s="50"/>
      <c r="M161" s="113"/>
      <c r="N161" s="50"/>
      <c r="O161" s="50"/>
      <c r="P161" s="50"/>
    </row>
    <row r="162" spans="1:16" s="3" customFormat="1" ht="15">
      <c r="A162" s="38"/>
      <c r="B162" s="54"/>
      <c r="C162" s="50"/>
      <c r="D162" s="113"/>
      <c r="E162" s="50"/>
      <c r="F162" s="50"/>
      <c r="G162" s="113"/>
      <c r="H162" s="50"/>
      <c r="I162" s="50"/>
      <c r="J162" s="49"/>
      <c r="K162" s="50"/>
      <c r="L162" s="50"/>
      <c r="M162" s="113"/>
      <c r="N162" s="50"/>
      <c r="O162" s="50"/>
      <c r="P162" s="50"/>
    </row>
    <row r="163" spans="1:16" s="3" customFormat="1" ht="15">
      <c r="A163" s="38"/>
      <c r="B163" s="54"/>
      <c r="C163" s="50"/>
      <c r="D163" s="113"/>
      <c r="E163" s="50"/>
      <c r="F163" s="50"/>
      <c r="G163" s="113"/>
      <c r="H163" s="50"/>
      <c r="I163" s="50"/>
      <c r="J163" s="49"/>
      <c r="K163" s="50"/>
      <c r="L163" s="50"/>
      <c r="M163" s="113"/>
      <c r="N163" s="50"/>
      <c r="O163" s="50"/>
      <c r="P163" s="50"/>
    </row>
    <row r="164" spans="1:16" s="3" customFormat="1" ht="15">
      <c r="A164" s="38"/>
      <c r="B164" s="54"/>
      <c r="C164" s="50"/>
      <c r="D164" s="113"/>
      <c r="E164" s="50"/>
      <c r="F164" s="50"/>
      <c r="G164" s="113"/>
      <c r="H164" s="50"/>
      <c r="I164" s="50"/>
      <c r="J164" s="49"/>
      <c r="K164" s="50"/>
      <c r="L164" s="50"/>
      <c r="M164" s="113"/>
      <c r="N164" s="50"/>
      <c r="O164" s="50"/>
      <c r="P164" s="50"/>
    </row>
    <row r="165" spans="1:16" s="3" customFormat="1" ht="15">
      <c r="A165" s="38"/>
      <c r="B165" s="54"/>
      <c r="C165" s="50"/>
      <c r="D165" s="113"/>
      <c r="E165" s="50"/>
      <c r="F165" s="50"/>
      <c r="G165" s="113"/>
      <c r="H165" s="50"/>
      <c r="I165" s="50"/>
      <c r="J165" s="49"/>
      <c r="K165" s="50"/>
      <c r="L165" s="50"/>
      <c r="M165" s="113"/>
      <c r="N165" s="50"/>
      <c r="O165" s="50"/>
      <c r="P165" s="50"/>
    </row>
    <row r="166" spans="1:16" s="3" customFormat="1" ht="15">
      <c r="A166" s="38"/>
      <c r="B166" s="54"/>
      <c r="C166" s="50"/>
      <c r="D166" s="113"/>
      <c r="E166" s="50"/>
      <c r="F166" s="50"/>
      <c r="G166" s="113"/>
      <c r="H166" s="50"/>
      <c r="I166" s="50"/>
      <c r="J166" s="49"/>
      <c r="K166" s="50"/>
      <c r="L166" s="50"/>
      <c r="M166" s="113"/>
      <c r="N166" s="50"/>
      <c r="O166" s="50"/>
      <c r="P166" s="50"/>
    </row>
    <row r="167" spans="1:16" s="3" customFormat="1" ht="15">
      <c r="A167" s="38"/>
      <c r="B167" s="54"/>
      <c r="C167" s="50"/>
      <c r="D167" s="113"/>
      <c r="E167" s="50"/>
      <c r="F167" s="50"/>
      <c r="G167" s="113"/>
      <c r="H167" s="50"/>
      <c r="I167" s="50"/>
      <c r="J167" s="49"/>
      <c r="K167" s="50"/>
      <c r="L167" s="50"/>
      <c r="M167" s="113"/>
      <c r="N167" s="50"/>
      <c r="O167" s="50"/>
      <c r="P167" s="50"/>
    </row>
    <row r="168" spans="1:16" s="3" customFormat="1" ht="15">
      <c r="A168" s="38"/>
      <c r="B168" s="54"/>
      <c r="C168" s="50"/>
      <c r="D168" s="113"/>
      <c r="E168" s="50"/>
      <c r="F168" s="50"/>
      <c r="G168" s="113"/>
      <c r="H168" s="50"/>
      <c r="I168" s="50"/>
      <c r="J168" s="49"/>
      <c r="K168" s="50"/>
      <c r="L168" s="50"/>
      <c r="M168" s="113"/>
      <c r="N168" s="50"/>
      <c r="O168" s="50"/>
      <c r="P168" s="50"/>
    </row>
    <row r="169" spans="1:16" s="3" customFormat="1" ht="15">
      <c r="A169" s="38"/>
      <c r="B169" s="54"/>
      <c r="C169" s="50"/>
      <c r="D169" s="113"/>
      <c r="E169" s="50"/>
      <c r="F169" s="50"/>
      <c r="G169" s="113"/>
      <c r="H169" s="50"/>
      <c r="I169" s="50"/>
      <c r="J169" s="49"/>
      <c r="K169" s="50"/>
      <c r="L169" s="50"/>
      <c r="M169" s="113"/>
      <c r="N169" s="50"/>
      <c r="O169" s="50"/>
      <c r="P169" s="50"/>
    </row>
    <row r="170" spans="1:16" s="3" customFormat="1" ht="15">
      <c r="A170" s="38"/>
      <c r="B170" s="54"/>
      <c r="C170" s="50"/>
      <c r="D170" s="113"/>
      <c r="E170" s="50"/>
      <c r="F170" s="50"/>
      <c r="G170" s="113"/>
      <c r="H170" s="50"/>
      <c r="I170" s="50"/>
      <c r="J170" s="49"/>
      <c r="K170" s="50"/>
      <c r="L170" s="50"/>
      <c r="M170" s="113"/>
      <c r="N170" s="50"/>
      <c r="O170" s="50"/>
      <c r="P170" s="50"/>
    </row>
    <row r="171" spans="1:16" s="3" customFormat="1" ht="15">
      <c r="A171" s="38"/>
      <c r="B171" s="54"/>
      <c r="C171" s="50"/>
      <c r="D171" s="113"/>
      <c r="E171" s="50"/>
      <c r="F171" s="50"/>
      <c r="G171" s="113"/>
      <c r="H171" s="50"/>
      <c r="I171" s="50"/>
      <c r="J171" s="49"/>
      <c r="K171" s="50"/>
      <c r="L171" s="50"/>
      <c r="M171" s="113"/>
      <c r="N171" s="50"/>
      <c r="O171" s="50"/>
      <c r="P171" s="50"/>
    </row>
    <row r="172" spans="1:16" s="3" customFormat="1" ht="15">
      <c r="A172" s="38"/>
      <c r="B172" s="54"/>
      <c r="C172" s="50"/>
      <c r="D172" s="113"/>
      <c r="E172" s="50"/>
      <c r="F172" s="50"/>
      <c r="G172" s="113"/>
      <c r="H172" s="50"/>
      <c r="I172" s="50"/>
      <c r="J172" s="49"/>
      <c r="K172" s="50"/>
      <c r="L172" s="50"/>
      <c r="M172" s="113"/>
      <c r="N172" s="50"/>
      <c r="O172" s="50"/>
      <c r="P172" s="50"/>
    </row>
    <row r="173" spans="1:16" s="3" customFormat="1" ht="15">
      <c r="A173" s="38"/>
      <c r="B173" s="54"/>
      <c r="C173" s="50"/>
      <c r="D173" s="113"/>
      <c r="E173" s="50"/>
      <c r="F173" s="50"/>
      <c r="G173" s="113"/>
      <c r="H173" s="50"/>
      <c r="I173" s="50"/>
      <c r="J173" s="49"/>
      <c r="K173" s="50"/>
      <c r="L173" s="50"/>
      <c r="M173" s="113"/>
      <c r="N173" s="50"/>
      <c r="O173" s="50"/>
      <c r="P173" s="50"/>
    </row>
    <row r="174" spans="1:16" s="3" customFormat="1" ht="15">
      <c r="A174" s="38"/>
      <c r="B174" s="54"/>
      <c r="C174" s="50"/>
      <c r="D174" s="113"/>
      <c r="E174" s="50"/>
      <c r="F174" s="50"/>
      <c r="G174" s="113"/>
      <c r="H174" s="50"/>
      <c r="I174" s="50"/>
      <c r="J174" s="49"/>
      <c r="K174" s="50"/>
      <c r="L174" s="50"/>
      <c r="M174" s="113"/>
      <c r="N174" s="50"/>
      <c r="O174" s="50"/>
      <c r="P174" s="50"/>
    </row>
    <row r="175" spans="1:16" s="3" customFormat="1" ht="15">
      <c r="A175" s="38"/>
      <c r="B175" s="54"/>
      <c r="C175" s="50"/>
      <c r="D175" s="113"/>
      <c r="E175" s="50"/>
      <c r="F175" s="50"/>
      <c r="G175" s="113"/>
      <c r="H175" s="50"/>
      <c r="I175" s="50"/>
      <c r="J175" s="49"/>
      <c r="K175" s="50"/>
      <c r="L175" s="50"/>
      <c r="M175" s="113"/>
      <c r="N175" s="50"/>
      <c r="O175" s="50"/>
      <c r="P175" s="50"/>
    </row>
    <row r="176" spans="1:16" s="3" customFormat="1" ht="15">
      <c r="A176" s="38"/>
      <c r="B176" s="54"/>
      <c r="C176" s="50"/>
      <c r="D176" s="113"/>
      <c r="E176" s="50"/>
      <c r="F176" s="50"/>
      <c r="G176" s="113"/>
      <c r="H176" s="50"/>
      <c r="I176" s="50"/>
      <c r="J176" s="49"/>
      <c r="K176" s="50"/>
      <c r="L176" s="50"/>
      <c r="M176" s="113"/>
      <c r="N176" s="50"/>
      <c r="O176" s="50"/>
      <c r="P176" s="50"/>
    </row>
    <row r="177" spans="1:16" s="3" customFormat="1" ht="15">
      <c r="A177" s="38"/>
      <c r="B177" s="54"/>
      <c r="C177" s="50"/>
      <c r="D177" s="113"/>
      <c r="E177" s="50"/>
      <c r="F177" s="50"/>
      <c r="G177" s="113"/>
      <c r="H177" s="50"/>
      <c r="I177" s="50"/>
      <c r="J177" s="49"/>
      <c r="K177" s="50"/>
      <c r="L177" s="50"/>
      <c r="M177" s="113"/>
      <c r="N177" s="50"/>
      <c r="O177" s="50"/>
      <c r="P177" s="50"/>
    </row>
    <row r="178" spans="1:16" s="3" customFormat="1" ht="15">
      <c r="A178" s="38"/>
      <c r="B178" s="54"/>
      <c r="C178" s="50"/>
      <c r="D178" s="113"/>
      <c r="E178" s="50"/>
      <c r="F178" s="50"/>
      <c r="G178" s="113"/>
      <c r="H178" s="50"/>
      <c r="I178" s="50"/>
      <c r="J178" s="49"/>
      <c r="K178" s="50"/>
      <c r="L178" s="50"/>
      <c r="M178" s="113"/>
      <c r="N178" s="50"/>
      <c r="O178" s="50"/>
      <c r="P178" s="50"/>
    </row>
    <row r="179" spans="1:16" s="3" customFormat="1" ht="15">
      <c r="A179" s="38"/>
      <c r="B179" s="54"/>
      <c r="C179" s="50"/>
      <c r="D179" s="113"/>
      <c r="E179" s="50"/>
      <c r="F179" s="50"/>
      <c r="G179" s="113"/>
      <c r="H179" s="50"/>
      <c r="I179" s="50"/>
      <c r="J179" s="49"/>
      <c r="K179" s="50"/>
      <c r="L179" s="50"/>
      <c r="M179" s="113"/>
      <c r="N179" s="50"/>
      <c r="O179" s="50"/>
      <c r="P179" s="50"/>
    </row>
    <row r="180" spans="1:16" s="3" customFormat="1" ht="15">
      <c r="A180" s="38"/>
      <c r="B180" s="54"/>
      <c r="C180" s="50"/>
      <c r="D180" s="113"/>
      <c r="E180" s="50"/>
      <c r="F180" s="50"/>
      <c r="G180" s="113"/>
      <c r="H180" s="50"/>
      <c r="I180" s="50"/>
      <c r="J180" s="49"/>
      <c r="K180" s="50"/>
      <c r="L180" s="50"/>
      <c r="M180" s="113"/>
      <c r="N180" s="50"/>
      <c r="O180" s="50"/>
      <c r="P180" s="50"/>
    </row>
    <row r="181" spans="1:16" s="3" customFormat="1" ht="15">
      <c r="A181" s="38"/>
      <c r="B181" s="54"/>
      <c r="C181" s="50"/>
      <c r="D181" s="113"/>
      <c r="E181" s="50"/>
      <c r="F181" s="50"/>
      <c r="G181" s="113"/>
      <c r="H181" s="50"/>
      <c r="I181" s="50"/>
      <c r="J181" s="49"/>
      <c r="K181" s="50"/>
      <c r="L181" s="50"/>
      <c r="M181" s="113"/>
      <c r="N181" s="50"/>
      <c r="O181" s="50"/>
      <c r="P181" s="50"/>
    </row>
    <row r="182" spans="1:16" s="3" customFormat="1" ht="15">
      <c r="A182" s="38"/>
      <c r="B182" s="54"/>
      <c r="C182" s="50"/>
      <c r="D182" s="113"/>
      <c r="E182" s="50"/>
      <c r="F182" s="50"/>
      <c r="G182" s="113"/>
      <c r="H182" s="50"/>
      <c r="I182" s="50"/>
      <c r="J182" s="49"/>
      <c r="K182" s="50"/>
      <c r="L182" s="50"/>
      <c r="M182" s="113"/>
      <c r="N182" s="50"/>
      <c r="O182" s="50"/>
      <c r="P182" s="50"/>
    </row>
    <row r="183" spans="1:16" s="3" customFormat="1" ht="15">
      <c r="A183" s="38"/>
      <c r="B183" s="54"/>
      <c r="C183" s="50"/>
      <c r="D183" s="113"/>
      <c r="E183" s="50"/>
      <c r="F183" s="50"/>
      <c r="G183" s="113"/>
      <c r="H183" s="50"/>
      <c r="I183" s="50"/>
      <c r="J183" s="49"/>
      <c r="K183" s="50"/>
      <c r="L183" s="50"/>
      <c r="M183" s="113"/>
      <c r="N183" s="50"/>
      <c r="O183" s="50"/>
      <c r="P183" s="50"/>
    </row>
    <row r="184" spans="1:16" s="3" customFormat="1" ht="15">
      <c r="A184" s="38"/>
      <c r="B184" s="54"/>
      <c r="C184" s="50"/>
      <c r="D184" s="113"/>
      <c r="E184" s="50"/>
      <c r="F184" s="50"/>
      <c r="G184" s="113"/>
      <c r="H184" s="50"/>
      <c r="I184" s="50"/>
      <c r="J184" s="49"/>
      <c r="K184" s="50"/>
      <c r="L184" s="50"/>
      <c r="M184" s="113"/>
      <c r="N184" s="50"/>
      <c r="O184" s="50"/>
      <c r="P184" s="50"/>
    </row>
  </sheetData>
  <sheetProtection/>
  <mergeCells count="51">
    <mergeCell ref="A86:A88"/>
    <mergeCell ref="B87:C87"/>
    <mergeCell ref="D35:D37"/>
    <mergeCell ref="B36:C36"/>
    <mergeCell ref="N86:O86"/>
    <mergeCell ref="D86:D88"/>
    <mergeCell ref="J86:J88"/>
    <mergeCell ref="E86:F86"/>
    <mergeCell ref="N87:O87"/>
    <mergeCell ref="G86:G88"/>
    <mergeCell ref="A115:L115"/>
    <mergeCell ref="A114:C114"/>
    <mergeCell ref="K86:L86"/>
    <mergeCell ref="B86:C86"/>
    <mergeCell ref="H87:I87"/>
    <mergeCell ref="H35:I35"/>
    <mergeCell ref="E87:F87"/>
    <mergeCell ref="K87:L87"/>
    <mergeCell ref="E35:F35"/>
    <mergeCell ref="B35:C35"/>
    <mergeCell ref="P35:P37"/>
    <mergeCell ref="H86:I86"/>
    <mergeCell ref="P86:P88"/>
    <mergeCell ref="H36:I36"/>
    <mergeCell ref="M86:M88"/>
    <mergeCell ref="N36:O36"/>
    <mergeCell ref="A1:P1"/>
    <mergeCell ref="P2:P4"/>
    <mergeCell ref="M2:M4"/>
    <mergeCell ref="E3:F3"/>
    <mergeCell ref="B3:C3"/>
    <mergeCell ref="K35:L35"/>
    <mergeCell ref="M35:M37"/>
    <mergeCell ref="A35:A37"/>
    <mergeCell ref="A2:A4"/>
    <mergeCell ref="K2:L2"/>
    <mergeCell ref="B2:C2"/>
    <mergeCell ref="D2:D4"/>
    <mergeCell ref="E2:F2"/>
    <mergeCell ref="G2:G4"/>
    <mergeCell ref="H2:I2"/>
    <mergeCell ref="H3:I3"/>
    <mergeCell ref="E36:F36"/>
    <mergeCell ref="N2:O2"/>
    <mergeCell ref="N35:O35"/>
    <mergeCell ref="N3:O3"/>
    <mergeCell ref="K36:L36"/>
    <mergeCell ref="G35:G37"/>
    <mergeCell ref="K3:L3"/>
    <mergeCell ref="J2:J4"/>
    <mergeCell ref="J35:J37"/>
  </mergeCells>
  <printOptions/>
  <pageMargins left="0.86" right="0.34" top="0.6" bottom="0.38" header="0.5" footer="0.28"/>
  <pageSetup horizontalDpi="600" verticalDpi="600" orientation="landscape" paperSize="9" scale="61" r:id="rId1"/>
  <rowBreaks count="2" manualBreakCount="2">
    <brk id="34" max="15" man="1"/>
    <brk id="84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57"/>
  <sheetViews>
    <sheetView view="pageBreakPreview" zoomScale="115" zoomScaleSheetLayoutView="115" workbookViewId="0" topLeftCell="A7">
      <selection activeCell="F20" sqref="F20"/>
    </sheetView>
  </sheetViews>
  <sheetFormatPr defaultColWidth="9.00390625" defaultRowHeight="12.75"/>
  <cols>
    <col min="1" max="1" width="21.50390625" style="0" customWidth="1"/>
    <col min="2" max="2" width="48.625" style="0" customWidth="1"/>
    <col min="3" max="7" width="3.625" style="0" customWidth="1"/>
    <col min="8" max="8" width="6.375" style="0" customWidth="1"/>
    <col min="9" max="9" width="8.50390625" style="0" customWidth="1"/>
    <col min="11" max="11" width="8.625" style="22" customWidth="1"/>
  </cols>
  <sheetData>
    <row r="1" spans="1:9" ht="17.25" customHeight="1">
      <c r="A1" s="419" t="s">
        <v>190</v>
      </c>
      <c r="B1" s="419"/>
      <c r="C1" s="419"/>
      <c r="D1" s="419"/>
      <c r="E1" s="419"/>
      <c r="F1" s="419"/>
      <c r="G1" s="419"/>
      <c r="H1" s="419"/>
      <c r="I1" s="419"/>
    </row>
    <row r="2" spans="1:9" ht="17.25" customHeight="1">
      <c r="A2" s="419" t="s">
        <v>189</v>
      </c>
      <c r="B2" s="419"/>
      <c r="C2" s="419"/>
      <c r="D2" s="419"/>
      <c r="E2" s="419"/>
      <c r="F2" s="419"/>
      <c r="G2" s="419"/>
      <c r="H2" s="419"/>
      <c r="I2" s="419"/>
    </row>
    <row r="3" spans="1:9" ht="17.25" customHeight="1" thickBot="1">
      <c r="A3" s="529" t="s">
        <v>313</v>
      </c>
      <c r="B3" s="419"/>
      <c r="C3" s="419"/>
      <c r="D3" s="419"/>
      <c r="E3" s="419"/>
      <c r="F3" s="419"/>
      <c r="G3" s="419"/>
      <c r="H3" s="419"/>
      <c r="I3" s="530"/>
    </row>
    <row r="4" spans="1:9" ht="12.75">
      <c r="A4" s="503" t="s">
        <v>28</v>
      </c>
      <c r="B4" s="417"/>
      <c r="C4" s="408" t="s">
        <v>16</v>
      </c>
      <c r="D4" s="408"/>
      <c r="E4" s="408"/>
      <c r="F4" s="408"/>
      <c r="G4" s="408"/>
      <c r="H4" s="417" t="s">
        <v>1</v>
      </c>
      <c r="I4" s="499" t="s">
        <v>2</v>
      </c>
    </row>
    <row r="5" spans="1:11" ht="13.5" thickBot="1">
      <c r="A5" s="526"/>
      <c r="B5" s="418"/>
      <c r="C5" s="120">
        <v>1</v>
      </c>
      <c r="D5" s="122">
        <v>2</v>
      </c>
      <c r="E5" s="122">
        <v>3</v>
      </c>
      <c r="F5" s="122">
        <v>4</v>
      </c>
      <c r="G5" s="122">
        <v>5</v>
      </c>
      <c r="H5" s="418"/>
      <c r="I5" s="527"/>
      <c r="K5" s="22" t="s">
        <v>199</v>
      </c>
    </row>
    <row r="6" spans="1:11" ht="26.25" thickBot="1">
      <c r="A6" s="79" t="s">
        <v>3</v>
      </c>
      <c r="B6" s="80" t="s">
        <v>108</v>
      </c>
      <c r="C6" s="81">
        <v>1</v>
      </c>
      <c r="D6" s="81"/>
      <c r="E6" s="81">
        <v>1</v>
      </c>
      <c r="F6" s="81">
        <v>2</v>
      </c>
      <c r="G6" s="81"/>
      <c r="H6" s="82">
        <f aca="true" t="shared" si="0" ref="H6:H56">SUM(C6:G6)</f>
        <v>4</v>
      </c>
      <c r="I6" s="83">
        <f>SUM(H6:H6)</f>
        <v>4</v>
      </c>
      <c r="K6" s="14">
        <v>1</v>
      </c>
    </row>
    <row r="7" spans="1:11" ht="25.5">
      <c r="A7" s="402" t="s">
        <v>4</v>
      </c>
      <c r="B7" s="84" t="s">
        <v>109</v>
      </c>
      <c r="C7" s="64"/>
      <c r="D7" s="64">
        <v>1</v>
      </c>
      <c r="E7" s="64"/>
      <c r="F7" s="64"/>
      <c r="G7" s="85"/>
      <c r="H7" s="65">
        <f t="shared" si="0"/>
        <v>1</v>
      </c>
      <c r="I7" s="446">
        <f>SUM(H7:H9)</f>
        <v>3</v>
      </c>
      <c r="K7" s="14"/>
    </row>
    <row r="8" spans="1:11" ht="38.25">
      <c r="A8" s="392"/>
      <c r="B8" s="216" t="s">
        <v>204</v>
      </c>
      <c r="C8" s="143"/>
      <c r="D8" s="143"/>
      <c r="E8" s="143"/>
      <c r="F8" s="143"/>
      <c r="G8" s="143"/>
      <c r="H8" s="144">
        <f t="shared" si="0"/>
        <v>0</v>
      </c>
      <c r="I8" s="425"/>
      <c r="K8" s="14"/>
    </row>
    <row r="9" spans="1:11" ht="29.25" customHeight="1" thickBot="1">
      <c r="A9" s="403"/>
      <c r="B9" s="218" t="s">
        <v>167</v>
      </c>
      <c r="C9" s="152"/>
      <c r="D9" s="152"/>
      <c r="E9" s="152">
        <v>2</v>
      </c>
      <c r="F9" s="152"/>
      <c r="G9" s="141"/>
      <c r="H9" s="151">
        <f t="shared" si="0"/>
        <v>2</v>
      </c>
      <c r="I9" s="448"/>
      <c r="K9" s="14"/>
    </row>
    <row r="10" spans="1:11" ht="12.75">
      <c r="A10" s="402" t="s">
        <v>5</v>
      </c>
      <c r="B10" s="528" t="s">
        <v>55</v>
      </c>
      <c r="C10" s="64"/>
      <c r="D10" s="64"/>
      <c r="E10" s="64"/>
      <c r="F10" s="206">
        <v>1</v>
      </c>
      <c r="G10" s="64"/>
      <c r="H10" s="65">
        <f t="shared" si="0"/>
        <v>1</v>
      </c>
      <c r="I10" s="400">
        <f>SUM(H10:H12)</f>
        <v>2</v>
      </c>
      <c r="K10" s="14"/>
    </row>
    <row r="11" spans="1:11" ht="12.75" customHeight="1">
      <c r="A11" s="392"/>
      <c r="B11" s="524"/>
      <c r="C11" s="32"/>
      <c r="D11" s="32"/>
      <c r="E11" s="32"/>
      <c r="F11" s="32">
        <v>1</v>
      </c>
      <c r="G11" s="32"/>
      <c r="H11" s="27">
        <f>SUM(C11:G11)</f>
        <v>1</v>
      </c>
      <c r="I11" s="425"/>
      <c r="K11" s="14"/>
    </row>
    <row r="12" spans="1:11" ht="13.5" thickBot="1">
      <c r="A12" s="403"/>
      <c r="B12" s="99" t="s">
        <v>262</v>
      </c>
      <c r="C12" s="95"/>
      <c r="D12" s="95"/>
      <c r="E12" s="95"/>
      <c r="F12" s="95"/>
      <c r="G12" s="95"/>
      <c r="H12" s="96">
        <f t="shared" si="0"/>
        <v>0</v>
      </c>
      <c r="I12" s="401"/>
      <c r="K12" s="14"/>
    </row>
    <row r="13" spans="1:11" ht="12.75">
      <c r="A13" s="392" t="s">
        <v>6</v>
      </c>
      <c r="B13" s="101" t="s">
        <v>56</v>
      </c>
      <c r="C13" s="102"/>
      <c r="D13" s="102"/>
      <c r="E13" s="102">
        <v>1</v>
      </c>
      <c r="F13" s="102"/>
      <c r="G13" s="102"/>
      <c r="H13" s="103">
        <f t="shared" si="0"/>
        <v>1</v>
      </c>
      <c r="I13" s="459">
        <f>SUM(H13:H16)</f>
        <v>8</v>
      </c>
      <c r="K13" s="14"/>
    </row>
    <row r="14" spans="1:11" ht="12.75">
      <c r="A14" s="392"/>
      <c r="B14" s="29" t="s">
        <v>75</v>
      </c>
      <c r="C14" s="32">
        <v>1</v>
      </c>
      <c r="D14" s="32">
        <v>2</v>
      </c>
      <c r="E14" s="32">
        <v>1</v>
      </c>
      <c r="F14" s="32"/>
      <c r="G14" s="32"/>
      <c r="H14" s="27">
        <f>SUM(C14:G14)</f>
        <v>4</v>
      </c>
      <c r="I14" s="459"/>
      <c r="K14" s="14">
        <v>1</v>
      </c>
    </row>
    <row r="15" spans="1:11" ht="25.5">
      <c r="A15" s="392"/>
      <c r="B15" s="216" t="s">
        <v>182</v>
      </c>
      <c r="C15" s="143">
        <v>3</v>
      </c>
      <c r="D15" s="143"/>
      <c r="E15" s="143"/>
      <c r="F15" s="143"/>
      <c r="G15" s="143"/>
      <c r="H15" s="144">
        <f t="shared" si="0"/>
        <v>3</v>
      </c>
      <c r="I15" s="459"/>
      <c r="K15" s="14">
        <v>2</v>
      </c>
    </row>
    <row r="16" spans="1:11" ht="13.5" thickBot="1">
      <c r="A16" s="393"/>
      <c r="B16" s="101" t="s">
        <v>191</v>
      </c>
      <c r="C16" s="73"/>
      <c r="D16" s="73"/>
      <c r="E16" s="73"/>
      <c r="F16" s="73"/>
      <c r="G16" s="73"/>
      <c r="H16" s="103">
        <f>SUM(C16:G16)</f>
        <v>0</v>
      </c>
      <c r="I16" s="460"/>
      <c r="K16" s="14"/>
    </row>
    <row r="17" spans="1:11" ht="12.75">
      <c r="A17" s="391" t="s">
        <v>7</v>
      </c>
      <c r="B17" s="63" t="s">
        <v>58</v>
      </c>
      <c r="C17" s="188"/>
      <c r="D17" s="188"/>
      <c r="E17" s="188"/>
      <c r="F17" s="64">
        <v>2</v>
      </c>
      <c r="G17" s="64"/>
      <c r="H17" s="65">
        <f t="shared" si="0"/>
        <v>2</v>
      </c>
      <c r="I17" s="400">
        <f>SUM(H17:H18)</f>
        <v>2</v>
      </c>
      <c r="K17" s="14"/>
    </row>
    <row r="18" spans="1:11" ht="26.25" thickBot="1">
      <c r="A18" s="393"/>
      <c r="B18" s="106" t="s">
        <v>207</v>
      </c>
      <c r="C18" s="134"/>
      <c r="D18" s="134"/>
      <c r="E18" s="134"/>
      <c r="F18" s="134"/>
      <c r="G18" s="212"/>
      <c r="H18" s="107">
        <f t="shared" si="0"/>
        <v>0</v>
      </c>
      <c r="I18" s="401"/>
      <c r="K18" s="14"/>
    </row>
    <row r="19" spans="1:11" ht="12.75">
      <c r="A19" s="391" t="s">
        <v>19</v>
      </c>
      <c r="B19" s="63" t="s">
        <v>59</v>
      </c>
      <c r="C19" s="64">
        <v>2</v>
      </c>
      <c r="D19" s="64">
        <v>1</v>
      </c>
      <c r="E19" s="64"/>
      <c r="F19" s="64">
        <v>1</v>
      </c>
      <c r="G19" s="64"/>
      <c r="H19" s="65">
        <f t="shared" si="0"/>
        <v>4</v>
      </c>
      <c r="I19" s="400">
        <f>SUM(H19:H20)</f>
        <v>5</v>
      </c>
      <c r="K19" s="14">
        <v>2</v>
      </c>
    </row>
    <row r="20" spans="1:11" ht="39" thickBot="1">
      <c r="A20" s="392"/>
      <c r="B20" s="218" t="s">
        <v>205</v>
      </c>
      <c r="C20" s="145">
        <v>1</v>
      </c>
      <c r="D20" s="145"/>
      <c r="E20" s="145"/>
      <c r="F20" s="145"/>
      <c r="G20" s="145"/>
      <c r="H20" s="147">
        <f t="shared" si="0"/>
        <v>1</v>
      </c>
      <c r="I20" s="401"/>
      <c r="K20" s="14">
        <v>1</v>
      </c>
    </row>
    <row r="21" spans="1:11" ht="13.5" thickBot="1">
      <c r="A21" s="393"/>
      <c r="B21" s="80" t="s">
        <v>117</v>
      </c>
      <c r="C21" s="81"/>
      <c r="D21" s="81"/>
      <c r="E21" s="81"/>
      <c r="F21" s="81"/>
      <c r="G21" s="81"/>
      <c r="H21" s="82">
        <f t="shared" si="0"/>
        <v>0</v>
      </c>
      <c r="I21" s="87">
        <f>SUM(H21:H21)</f>
        <v>0</v>
      </c>
      <c r="K21" s="14"/>
    </row>
    <row r="22" spans="1:11" ht="12.75">
      <c r="A22" s="391" t="s">
        <v>133</v>
      </c>
      <c r="B22" s="63" t="s">
        <v>57</v>
      </c>
      <c r="C22" s="64"/>
      <c r="D22" s="64"/>
      <c r="E22" s="64"/>
      <c r="F22" s="64"/>
      <c r="G22" s="64"/>
      <c r="H22" s="65">
        <f>SUM(C22:G22)</f>
        <v>0</v>
      </c>
      <c r="I22" s="400">
        <f>SUM(H22:H28)</f>
        <v>14</v>
      </c>
      <c r="K22" s="14"/>
    </row>
    <row r="23" spans="1:11" ht="13.5" thickBot="1">
      <c r="A23" s="392"/>
      <c r="B23" s="67" t="s">
        <v>76</v>
      </c>
      <c r="C23" s="68"/>
      <c r="D23" s="68"/>
      <c r="E23" s="68"/>
      <c r="F23" s="68">
        <v>3</v>
      </c>
      <c r="G23" s="68"/>
      <c r="H23" s="69">
        <f>SUM(C23:G23)</f>
        <v>3</v>
      </c>
      <c r="I23" s="425"/>
      <c r="K23" s="14"/>
    </row>
    <row r="24" spans="1:11" ht="25.5">
      <c r="A24" s="392"/>
      <c r="B24" s="213" t="s">
        <v>115</v>
      </c>
      <c r="C24" s="137">
        <v>1</v>
      </c>
      <c r="D24" s="137">
        <v>2</v>
      </c>
      <c r="E24" s="137">
        <v>1</v>
      </c>
      <c r="F24" s="153"/>
      <c r="G24" s="153"/>
      <c r="H24" s="138">
        <f t="shared" si="0"/>
        <v>4</v>
      </c>
      <c r="I24" s="425"/>
      <c r="K24" s="14">
        <v>1</v>
      </c>
    </row>
    <row r="25" spans="1:11" ht="25.5">
      <c r="A25" s="392"/>
      <c r="B25" s="213" t="s">
        <v>116</v>
      </c>
      <c r="C25" s="137"/>
      <c r="D25" s="137"/>
      <c r="E25" s="137"/>
      <c r="F25" s="137"/>
      <c r="G25" s="137"/>
      <c r="H25" s="138">
        <f t="shared" si="0"/>
        <v>0</v>
      </c>
      <c r="I25" s="425"/>
      <c r="K25" s="14"/>
    </row>
    <row r="26" spans="1:11" ht="25.5">
      <c r="A26" s="392"/>
      <c r="B26" s="220" t="s">
        <v>202</v>
      </c>
      <c r="C26" s="202">
        <v>2</v>
      </c>
      <c r="D26" s="202">
        <v>1</v>
      </c>
      <c r="E26" s="202">
        <v>2</v>
      </c>
      <c r="F26" s="202"/>
      <c r="G26" s="202"/>
      <c r="H26" s="138">
        <f t="shared" si="0"/>
        <v>5</v>
      </c>
      <c r="I26" s="425"/>
      <c r="K26" s="14">
        <v>2</v>
      </c>
    </row>
    <row r="27" spans="1:11" ht="25.5">
      <c r="A27" s="392"/>
      <c r="B27" s="60" t="s">
        <v>203</v>
      </c>
      <c r="C27" s="61"/>
      <c r="D27" s="61"/>
      <c r="E27" s="61"/>
      <c r="F27" s="61"/>
      <c r="G27" s="61"/>
      <c r="H27" s="27">
        <f t="shared" si="0"/>
        <v>0</v>
      </c>
      <c r="I27" s="425"/>
      <c r="K27" s="14"/>
    </row>
    <row r="28" spans="1:11" ht="13.5" thickBot="1">
      <c r="A28" s="393"/>
      <c r="B28" s="67" t="s">
        <v>60</v>
      </c>
      <c r="C28" s="68"/>
      <c r="D28" s="68">
        <v>1</v>
      </c>
      <c r="E28" s="68">
        <v>1</v>
      </c>
      <c r="F28" s="68"/>
      <c r="G28" s="68"/>
      <c r="H28" s="69">
        <f t="shared" si="0"/>
        <v>2</v>
      </c>
      <c r="I28" s="401"/>
      <c r="K28" s="14"/>
    </row>
    <row r="29" spans="1:11" ht="12.75">
      <c r="A29" s="402" t="s">
        <v>9</v>
      </c>
      <c r="B29" s="63" t="s">
        <v>63</v>
      </c>
      <c r="C29" s="64"/>
      <c r="D29" s="64"/>
      <c r="E29" s="64">
        <v>1</v>
      </c>
      <c r="F29" s="64">
        <v>2</v>
      </c>
      <c r="G29" s="64"/>
      <c r="H29" s="65">
        <f t="shared" si="0"/>
        <v>3</v>
      </c>
      <c r="I29" s="477">
        <f>SUM(H29:H30)</f>
        <v>4</v>
      </c>
      <c r="K29" s="14"/>
    </row>
    <row r="30" spans="1:11" ht="13.5" thickBot="1">
      <c r="A30" s="412"/>
      <c r="B30" s="60" t="s">
        <v>64</v>
      </c>
      <c r="C30" s="61">
        <v>1</v>
      </c>
      <c r="D30" s="61"/>
      <c r="E30" s="61"/>
      <c r="F30" s="61"/>
      <c r="G30" s="61"/>
      <c r="H30" s="58">
        <f t="shared" si="0"/>
        <v>1</v>
      </c>
      <c r="I30" s="498"/>
      <c r="K30" s="14"/>
    </row>
    <row r="31" spans="1:11" ht="25.5">
      <c r="A31" s="391" t="s">
        <v>134</v>
      </c>
      <c r="B31" s="84" t="s">
        <v>170</v>
      </c>
      <c r="C31" s="85"/>
      <c r="D31" s="85"/>
      <c r="E31" s="85"/>
      <c r="F31" s="244"/>
      <c r="G31" s="85"/>
      <c r="H31" s="86">
        <f t="shared" si="0"/>
        <v>0</v>
      </c>
      <c r="I31" s="400">
        <f>SUM(H31:H36)</f>
        <v>3</v>
      </c>
      <c r="K31" s="14"/>
    </row>
    <row r="32" spans="1:11" ht="12.75">
      <c r="A32" s="392"/>
      <c r="B32" s="29" t="s">
        <v>62</v>
      </c>
      <c r="C32" s="32"/>
      <c r="D32" s="32"/>
      <c r="E32" s="32">
        <v>1</v>
      </c>
      <c r="F32" s="32"/>
      <c r="G32" s="32"/>
      <c r="H32" s="27">
        <f t="shared" si="0"/>
        <v>1</v>
      </c>
      <c r="I32" s="425"/>
      <c r="K32" s="14"/>
    </row>
    <row r="33" spans="1:11" ht="25.5">
      <c r="A33" s="392"/>
      <c r="B33" s="29" t="s">
        <v>161</v>
      </c>
      <c r="C33" s="32"/>
      <c r="D33" s="32"/>
      <c r="E33" s="32"/>
      <c r="F33" s="32">
        <v>1</v>
      </c>
      <c r="G33" s="32"/>
      <c r="H33" s="27">
        <f t="shared" si="0"/>
        <v>1</v>
      </c>
      <c r="I33" s="425"/>
      <c r="K33" s="14"/>
    </row>
    <row r="34" spans="1:11" ht="12.75">
      <c r="A34" s="392"/>
      <c r="B34" s="29" t="s">
        <v>67</v>
      </c>
      <c r="C34" s="32"/>
      <c r="D34" s="32"/>
      <c r="E34" s="32"/>
      <c r="F34" s="32"/>
      <c r="G34" s="32"/>
      <c r="H34" s="27">
        <f t="shared" si="0"/>
        <v>0</v>
      </c>
      <c r="I34" s="425"/>
      <c r="K34" s="14"/>
    </row>
    <row r="35" spans="1:11" ht="12.75">
      <c r="A35" s="392"/>
      <c r="B35" s="29" t="s">
        <v>61</v>
      </c>
      <c r="C35" s="32"/>
      <c r="D35" s="32"/>
      <c r="E35" s="32">
        <v>1</v>
      </c>
      <c r="F35" s="32"/>
      <c r="G35" s="32"/>
      <c r="H35" s="27">
        <f>SUM(C35:G35)</f>
        <v>1</v>
      </c>
      <c r="I35" s="425"/>
      <c r="K35" s="14"/>
    </row>
    <row r="36" spans="1:11" ht="26.25" thickBot="1">
      <c r="A36" s="393"/>
      <c r="B36" s="258" t="s">
        <v>165</v>
      </c>
      <c r="C36" s="141"/>
      <c r="D36" s="141"/>
      <c r="E36" s="141"/>
      <c r="F36" s="141"/>
      <c r="G36" s="141"/>
      <c r="H36" s="142">
        <f>SUM(C36:G36)</f>
        <v>0</v>
      </c>
      <c r="I36" s="401"/>
      <c r="K36" s="14"/>
    </row>
    <row r="37" spans="1:11" ht="12.75">
      <c r="A37" s="391" t="s">
        <v>266</v>
      </c>
      <c r="B37" s="74" t="s">
        <v>159</v>
      </c>
      <c r="C37" s="76">
        <v>1</v>
      </c>
      <c r="D37" s="76">
        <v>1</v>
      </c>
      <c r="E37" s="121"/>
      <c r="F37" s="121"/>
      <c r="G37" s="76">
        <v>1</v>
      </c>
      <c r="H37" s="76">
        <f t="shared" si="0"/>
        <v>3</v>
      </c>
      <c r="I37" s="400">
        <f>SUM(H37:H38)</f>
        <v>6</v>
      </c>
      <c r="K37" s="14">
        <v>1</v>
      </c>
    </row>
    <row r="38" spans="1:11" ht="13.5" thickBot="1">
      <c r="A38" s="393"/>
      <c r="B38" s="106" t="s">
        <v>158</v>
      </c>
      <c r="C38" s="107">
        <v>1</v>
      </c>
      <c r="D38" s="107"/>
      <c r="E38" s="107">
        <v>1</v>
      </c>
      <c r="F38" s="107"/>
      <c r="G38" s="107">
        <v>1</v>
      </c>
      <c r="H38" s="107">
        <f t="shared" si="0"/>
        <v>3</v>
      </c>
      <c r="I38" s="401"/>
      <c r="K38" s="14">
        <v>1</v>
      </c>
    </row>
    <row r="39" spans="1:11" ht="12.75">
      <c r="A39" s="402" t="s">
        <v>10</v>
      </c>
      <c r="B39" s="63" t="s">
        <v>78</v>
      </c>
      <c r="C39" s="64"/>
      <c r="D39" s="64"/>
      <c r="E39" s="64"/>
      <c r="F39" s="64"/>
      <c r="G39" s="64"/>
      <c r="H39" s="86">
        <f t="shared" si="0"/>
        <v>0</v>
      </c>
      <c r="I39" s="446">
        <f>SUM(H39:H42)</f>
        <v>1</v>
      </c>
      <c r="K39" s="14"/>
    </row>
    <row r="40" spans="1:11" ht="25.5">
      <c r="A40" s="392"/>
      <c r="B40" s="267" t="s">
        <v>163</v>
      </c>
      <c r="C40" s="145"/>
      <c r="D40" s="145"/>
      <c r="E40" s="145"/>
      <c r="F40" s="145"/>
      <c r="G40" s="145"/>
      <c r="H40" s="191">
        <f t="shared" si="0"/>
        <v>0</v>
      </c>
      <c r="I40" s="425"/>
      <c r="K40" s="14"/>
    </row>
    <row r="41" spans="1:11" ht="12.75">
      <c r="A41" s="392"/>
      <c r="B41" s="29" t="s">
        <v>264</v>
      </c>
      <c r="C41" s="32"/>
      <c r="D41" s="32">
        <v>1</v>
      </c>
      <c r="E41" s="32"/>
      <c r="F41" s="32"/>
      <c r="G41" s="32"/>
      <c r="H41" s="27">
        <f t="shared" si="0"/>
        <v>1</v>
      </c>
      <c r="I41" s="425"/>
      <c r="K41" s="14"/>
    </row>
    <row r="42" spans="1:11" ht="18.75" customHeight="1" thickBot="1">
      <c r="A42" s="403"/>
      <c r="B42" s="67" t="s">
        <v>68</v>
      </c>
      <c r="C42" s="68"/>
      <c r="D42" s="68"/>
      <c r="E42" s="68"/>
      <c r="F42" s="68"/>
      <c r="G42" s="68"/>
      <c r="H42" s="69">
        <f t="shared" si="0"/>
        <v>0</v>
      </c>
      <c r="I42" s="448"/>
      <c r="K42" s="14"/>
    </row>
    <row r="43" spans="1:11" ht="12.75">
      <c r="A43" s="402" t="s">
        <v>267</v>
      </c>
      <c r="B43" s="63" t="s">
        <v>69</v>
      </c>
      <c r="C43" s="64"/>
      <c r="D43" s="64"/>
      <c r="E43" s="64"/>
      <c r="F43" s="64"/>
      <c r="G43" s="64"/>
      <c r="H43" s="65">
        <f t="shared" si="0"/>
        <v>0</v>
      </c>
      <c r="I43" s="446">
        <f>SUM(H43:H46)</f>
        <v>5</v>
      </c>
      <c r="K43" s="14"/>
    </row>
    <row r="44" spans="1:11" ht="12.75">
      <c r="A44" s="411"/>
      <c r="B44" s="29" t="s">
        <v>70</v>
      </c>
      <c r="C44" s="32"/>
      <c r="D44" s="32">
        <v>1</v>
      </c>
      <c r="E44" s="32">
        <v>2</v>
      </c>
      <c r="F44" s="32">
        <v>1</v>
      </c>
      <c r="G44" s="32"/>
      <c r="H44" s="27">
        <f t="shared" si="0"/>
        <v>4</v>
      </c>
      <c r="I44" s="450"/>
      <c r="K44" s="14"/>
    </row>
    <row r="45" spans="1:11" ht="25.5">
      <c r="A45" s="412"/>
      <c r="B45" s="219" t="s">
        <v>206</v>
      </c>
      <c r="C45" s="190">
        <v>1</v>
      </c>
      <c r="D45" s="190"/>
      <c r="E45" s="190"/>
      <c r="F45" s="190"/>
      <c r="G45" s="190"/>
      <c r="H45" s="144">
        <f t="shared" si="0"/>
        <v>1</v>
      </c>
      <c r="I45" s="447"/>
      <c r="K45" s="14">
        <v>1</v>
      </c>
    </row>
    <row r="46" spans="1:11" ht="13.5" thickBot="1">
      <c r="A46" s="403"/>
      <c r="B46" s="67" t="s">
        <v>71</v>
      </c>
      <c r="C46" s="68"/>
      <c r="D46" s="68"/>
      <c r="E46" s="68"/>
      <c r="F46" s="68"/>
      <c r="G46" s="68"/>
      <c r="H46" s="69">
        <f t="shared" si="0"/>
        <v>0</v>
      </c>
      <c r="I46" s="448"/>
      <c r="K46" s="14"/>
    </row>
    <row r="47" spans="1:11" ht="12.75">
      <c r="A47" s="391" t="s">
        <v>200</v>
      </c>
      <c r="B47" s="63" t="s">
        <v>72</v>
      </c>
      <c r="C47" s="64">
        <v>1</v>
      </c>
      <c r="D47" s="64"/>
      <c r="E47" s="64">
        <v>1</v>
      </c>
      <c r="F47" s="64">
        <v>1</v>
      </c>
      <c r="G47" s="64"/>
      <c r="H47" s="65">
        <f t="shared" si="0"/>
        <v>3</v>
      </c>
      <c r="I47" s="400">
        <f>SUM(H47:H51)</f>
        <v>10</v>
      </c>
      <c r="K47" s="14"/>
    </row>
    <row r="48" spans="1:11" ht="25.5">
      <c r="A48" s="392"/>
      <c r="B48" s="29" t="s">
        <v>114</v>
      </c>
      <c r="C48" s="27"/>
      <c r="D48" s="27"/>
      <c r="E48" s="27"/>
      <c r="F48" s="27"/>
      <c r="G48" s="27"/>
      <c r="H48" s="27">
        <f>SUM(C48:G48)</f>
        <v>0</v>
      </c>
      <c r="I48" s="425"/>
      <c r="K48" s="181"/>
    </row>
    <row r="49" spans="1:11" ht="25.5">
      <c r="A49" s="392"/>
      <c r="B49" s="72" t="s">
        <v>172</v>
      </c>
      <c r="C49" s="73">
        <v>1</v>
      </c>
      <c r="D49" s="73">
        <v>1</v>
      </c>
      <c r="E49" s="73">
        <v>2</v>
      </c>
      <c r="F49" s="73"/>
      <c r="G49" s="73"/>
      <c r="H49" s="59">
        <f>SUM(C49:G49)</f>
        <v>4</v>
      </c>
      <c r="I49" s="425"/>
      <c r="K49" s="14">
        <v>1</v>
      </c>
    </row>
    <row r="50" spans="1:11" ht="24.75" customHeight="1">
      <c r="A50" s="392"/>
      <c r="B50" s="101" t="s">
        <v>120</v>
      </c>
      <c r="C50" s="73"/>
      <c r="D50" s="73"/>
      <c r="E50" s="73">
        <v>2</v>
      </c>
      <c r="F50" s="164">
        <v>1</v>
      </c>
      <c r="G50" s="73"/>
      <c r="H50" s="59">
        <f t="shared" si="0"/>
        <v>3</v>
      </c>
      <c r="I50" s="425"/>
      <c r="K50" s="14"/>
    </row>
    <row r="51" spans="1:11" ht="39" thickBot="1">
      <c r="A51" s="393"/>
      <c r="B51" s="259" t="s">
        <v>173</v>
      </c>
      <c r="C51" s="102"/>
      <c r="D51" s="102"/>
      <c r="E51" s="102"/>
      <c r="F51" s="102"/>
      <c r="G51" s="102"/>
      <c r="H51" s="103">
        <f t="shared" si="0"/>
        <v>0</v>
      </c>
      <c r="I51" s="425"/>
      <c r="K51" s="14"/>
    </row>
    <row r="52" spans="1:11" ht="12.75">
      <c r="A52" s="525" t="s">
        <v>11</v>
      </c>
      <c r="B52" s="74" t="s">
        <v>157</v>
      </c>
      <c r="C52" s="76"/>
      <c r="D52" s="76">
        <v>2</v>
      </c>
      <c r="E52" s="76"/>
      <c r="F52" s="76"/>
      <c r="G52" s="76"/>
      <c r="H52" s="76">
        <f t="shared" si="0"/>
        <v>2</v>
      </c>
      <c r="I52" s="446">
        <f>SUM(H52:H54)</f>
        <v>3</v>
      </c>
      <c r="K52" s="14"/>
    </row>
    <row r="53" spans="1:11" ht="12.75">
      <c r="A53" s="423"/>
      <c r="B53" s="31" t="s">
        <v>196</v>
      </c>
      <c r="C53" s="125"/>
      <c r="D53" s="125"/>
      <c r="E53" s="125"/>
      <c r="F53" s="125"/>
      <c r="G53" s="125"/>
      <c r="H53" s="125">
        <f>SUM(C53:G53)</f>
        <v>0</v>
      </c>
      <c r="I53" s="425"/>
      <c r="K53" s="14"/>
    </row>
    <row r="54" spans="1:11" ht="26.25" thickBot="1">
      <c r="A54" s="449"/>
      <c r="B54" s="215" t="s">
        <v>131</v>
      </c>
      <c r="C54" s="139">
        <v>1</v>
      </c>
      <c r="D54" s="139"/>
      <c r="E54" s="139"/>
      <c r="F54" s="139"/>
      <c r="G54" s="139"/>
      <c r="H54" s="140">
        <f t="shared" si="0"/>
        <v>1</v>
      </c>
      <c r="I54" s="448"/>
      <c r="K54" s="14">
        <v>1</v>
      </c>
    </row>
    <row r="55" spans="1:11" ht="12.75">
      <c r="A55" s="402" t="s">
        <v>12</v>
      </c>
      <c r="B55" s="63" t="s">
        <v>73</v>
      </c>
      <c r="C55" s="64"/>
      <c r="D55" s="64">
        <v>1</v>
      </c>
      <c r="E55" s="64">
        <v>2</v>
      </c>
      <c r="F55" s="64"/>
      <c r="G55" s="64"/>
      <c r="H55" s="65">
        <f t="shared" si="0"/>
        <v>3</v>
      </c>
      <c r="I55" s="446">
        <f>SUM(H55:H56)</f>
        <v>6</v>
      </c>
      <c r="K55" s="14"/>
    </row>
    <row r="56" spans="1:11" ht="27" thickBot="1">
      <c r="A56" s="403"/>
      <c r="B56" s="215" t="s">
        <v>113</v>
      </c>
      <c r="C56" s="139"/>
      <c r="D56" s="139"/>
      <c r="E56" s="139">
        <v>1</v>
      </c>
      <c r="F56" s="139">
        <v>2</v>
      </c>
      <c r="G56" s="139"/>
      <c r="H56" s="140">
        <f t="shared" si="0"/>
        <v>3</v>
      </c>
      <c r="I56" s="448"/>
      <c r="K56" s="14"/>
    </row>
    <row r="57" spans="1:11" ht="13.5" thickBot="1">
      <c r="A57" s="410" t="s">
        <v>13</v>
      </c>
      <c r="B57" s="401"/>
      <c r="C57" s="93">
        <f aca="true" t="shared" si="1" ref="C57:I57">SUM(C6:C56)</f>
        <v>18</v>
      </c>
      <c r="D57" s="93">
        <f t="shared" si="1"/>
        <v>15</v>
      </c>
      <c r="E57" s="93">
        <f t="shared" si="1"/>
        <v>23</v>
      </c>
      <c r="F57" s="93">
        <f t="shared" si="1"/>
        <v>18</v>
      </c>
      <c r="G57" s="93">
        <f t="shared" si="1"/>
        <v>2</v>
      </c>
      <c r="H57" s="93">
        <f t="shared" si="1"/>
        <v>76</v>
      </c>
      <c r="I57" s="94">
        <f t="shared" si="1"/>
        <v>76</v>
      </c>
      <c r="K57" s="14">
        <f>SUM(K6:K56)</f>
        <v>15</v>
      </c>
    </row>
  </sheetData>
  <sheetProtection/>
  <mergeCells count="37">
    <mergeCell ref="B10:B11"/>
    <mergeCell ref="A2:I2"/>
    <mergeCell ref="A3:I3"/>
    <mergeCell ref="A29:A30"/>
    <mergeCell ref="I29:I30"/>
    <mergeCell ref="A47:A51"/>
    <mergeCell ref="A13:A16"/>
    <mergeCell ref="I13:I16"/>
    <mergeCell ref="A31:A36"/>
    <mergeCell ref="I31:I36"/>
    <mergeCell ref="A1:I1"/>
    <mergeCell ref="A4:B5"/>
    <mergeCell ref="C4:G4"/>
    <mergeCell ref="H4:H5"/>
    <mergeCell ref="I4:I5"/>
    <mergeCell ref="A7:A9"/>
    <mergeCell ref="I7:I9"/>
    <mergeCell ref="I19:I20"/>
    <mergeCell ref="I10:I12"/>
    <mergeCell ref="A10:A12"/>
    <mergeCell ref="A19:A21"/>
    <mergeCell ref="A37:A38"/>
    <mergeCell ref="I37:I38"/>
    <mergeCell ref="A22:A28"/>
    <mergeCell ref="I22:I28"/>
    <mergeCell ref="A17:A18"/>
    <mergeCell ref="I17:I18"/>
    <mergeCell ref="A57:B57"/>
    <mergeCell ref="A43:A46"/>
    <mergeCell ref="I43:I46"/>
    <mergeCell ref="A52:A54"/>
    <mergeCell ref="I52:I54"/>
    <mergeCell ref="A39:A42"/>
    <mergeCell ref="I39:I42"/>
    <mergeCell ref="A55:A56"/>
    <mergeCell ref="I55:I56"/>
    <mergeCell ref="I47:I51"/>
  </mergeCells>
  <printOptions/>
  <pageMargins left="0.7" right="0.7" top="0.75" bottom="0.75" header="0.3" footer="0.3"/>
  <pageSetup horizontalDpi="600" verticalDpi="600" orientation="portrait" paperSize="9" scale="73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5"/>
  <sheetViews>
    <sheetView view="pageBreakPreview" zoomScale="115" zoomScaleNormal="115" zoomScaleSheetLayoutView="115" workbookViewId="0" topLeftCell="A43">
      <selection activeCell="C54" sqref="C54"/>
    </sheetView>
  </sheetViews>
  <sheetFormatPr defaultColWidth="9.00390625" defaultRowHeight="12.75"/>
  <cols>
    <col min="1" max="1" width="21.50390625" style="0" customWidth="1"/>
    <col min="2" max="2" width="48.625" style="0" customWidth="1"/>
    <col min="3" max="7" width="4.50390625" style="0" customWidth="1"/>
    <col min="8" max="8" width="6.375" style="0" customWidth="1"/>
    <col min="9" max="9" width="8.50390625" style="0" customWidth="1"/>
    <col min="10" max="10" width="4.375" style="0" customWidth="1"/>
    <col min="11" max="11" width="10.375" style="22" customWidth="1"/>
    <col min="12" max="12" width="7.375" style="0" customWidth="1"/>
  </cols>
  <sheetData>
    <row r="1" spans="1:9" ht="16.5" customHeight="1">
      <c r="A1" s="419" t="s">
        <v>186</v>
      </c>
      <c r="B1" s="420"/>
      <c r="C1" s="420"/>
      <c r="D1" s="420"/>
      <c r="E1" s="420"/>
      <c r="F1" s="420"/>
      <c r="G1" s="420"/>
      <c r="H1" s="420"/>
      <c r="I1" s="420"/>
    </row>
    <row r="2" spans="1:9" ht="16.5" customHeight="1">
      <c r="A2" s="518" t="s">
        <v>313</v>
      </c>
      <c r="B2" s="519"/>
      <c r="C2" s="519"/>
      <c r="D2" s="519"/>
      <c r="E2" s="519"/>
      <c r="F2" s="519"/>
      <c r="G2" s="519"/>
      <c r="H2" s="519"/>
      <c r="I2" s="520"/>
    </row>
    <row r="3" spans="1:11" ht="12.75">
      <c r="A3" s="476" t="s">
        <v>28</v>
      </c>
      <c r="B3" s="476"/>
      <c r="C3" s="464" t="s">
        <v>16</v>
      </c>
      <c r="D3" s="464"/>
      <c r="E3" s="464"/>
      <c r="F3" s="464"/>
      <c r="G3" s="464"/>
      <c r="H3" s="476" t="s">
        <v>1</v>
      </c>
      <c r="I3" s="476" t="s">
        <v>2</v>
      </c>
      <c r="K3" s="531" t="s">
        <v>197</v>
      </c>
    </row>
    <row r="4" spans="1:11" ht="13.5" thickBot="1">
      <c r="A4" s="418"/>
      <c r="B4" s="418"/>
      <c r="C4" s="120">
        <v>1</v>
      </c>
      <c r="D4" s="122">
        <v>2</v>
      </c>
      <c r="E4" s="122">
        <v>3</v>
      </c>
      <c r="F4" s="122">
        <v>4</v>
      </c>
      <c r="G4" s="122">
        <v>5</v>
      </c>
      <c r="H4" s="418"/>
      <c r="I4" s="418"/>
      <c r="K4" s="532"/>
    </row>
    <row r="5" spans="1:11" ht="26.25" thickBot="1">
      <c r="A5" s="79" t="s">
        <v>3</v>
      </c>
      <c r="B5" s="80" t="s">
        <v>108</v>
      </c>
      <c r="C5" s="81">
        <v>17</v>
      </c>
      <c r="D5" s="81">
        <v>17</v>
      </c>
      <c r="E5" s="81">
        <v>11</v>
      </c>
      <c r="F5" s="81">
        <v>15</v>
      </c>
      <c r="G5" s="81"/>
      <c r="H5" s="82">
        <f>SUM(C5:G5)</f>
        <v>60</v>
      </c>
      <c r="I5" s="135">
        <f>SUM(H5:H5)</f>
        <v>60</v>
      </c>
      <c r="K5" s="186">
        <v>18</v>
      </c>
    </row>
    <row r="6" spans="1:11" ht="25.5">
      <c r="A6" s="402" t="s">
        <v>4</v>
      </c>
      <c r="B6" s="63" t="s">
        <v>109</v>
      </c>
      <c r="C6" s="64">
        <v>12</v>
      </c>
      <c r="D6" s="64">
        <v>11</v>
      </c>
      <c r="E6" s="64">
        <v>5</v>
      </c>
      <c r="F6" s="64">
        <v>3</v>
      </c>
      <c r="G6" s="64"/>
      <c r="H6" s="86">
        <f aca="true" t="shared" si="0" ref="H6:H54">SUM(C6:G6)</f>
        <v>31</v>
      </c>
      <c r="I6" s="508">
        <f>SUM(H6:H8)</f>
        <v>104</v>
      </c>
      <c r="K6" s="186">
        <v>12</v>
      </c>
    </row>
    <row r="7" spans="1:11" ht="38.25">
      <c r="A7" s="392"/>
      <c r="B7" s="216" t="s">
        <v>204</v>
      </c>
      <c r="C7" s="143">
        <v>15</v>
      </c>
      <c r="D7" s="143">
        <v>8</v>
      </c>
      <c r="E7" s="143">
        <v>7</v>
      </c>
      <c r="F7" s="143"/>
      <c r="G7" s="143"/>
      <c r="H7" s="144">
        <f t="shared" si="0"/>
        <v>30</v>
      </c>
      <c r="I7" s="512"/>
      <c r="K7" s="186">
        <v>14</v>
      </c>
    </row>
    <row r="8" spans="1:11" ht="28.5" customHeight="1" thickBot="1">
      <c r="A8" s="403"/>
      <c r="B8" s="217" t="s">
        <v>167</v>
      </c>
      <c r="C8" s="152">
        <v>10</v>
      </c>
      <c r="D8" s="152">
        <v>10</v>
      </c>
      <c r="E8" s="152">
        <v>10</v>
      </c>
      <c r="F8" s="152">
        <v>6</v>
      </c>
      <c r="G8" s="152">
        <v>7</v>
      </c>
      <c r="H8" s="142">
        <f t="shared" si="0"/>
        <v>43</v>
      </c>
      <c r="I8" s="511"/>
      <c r="K8" s="186">
        <v>11</v>
      </c>
    </row>
    <row r="9" spans="1:11" ht="12.75">
      <c r="A9" s="402" t="s">
        <v>5</v>
      </c>
      <c r="B9" s="63" t="s">
        <v>55</v>
      </c>
      <c r="C9" s="64">
        <v>22</v>
      </c>
      <c r="D9" s="64">
        <v>14</v>
      </c>
      <c r="E9" s="64">
        <v>14</v>
      </c>
      <c r="F9" s="64">
        <v>11</v>
      </c>
      <c r="G9" s="64"/>
      <c r="H9" s="65">
        <f t="shared" si="0"/>
        <v>61</v>
      </c>
      <c r="I9" s="400">
        <f>SUM(H9:H10)</f>
        <v>64</v>
      </c>
      <c r="K9" s="186">
        <v>22</v>
      </c>
    </row>
    <row r="10" spans="1:11" ht="13.5" thickBot="1">
      <c r="A10" s="403"/>
      <c r="B10" s="67" t="s">
        <v>262</v>
      </c>
      <c r="C10" s="95"/>
      <c r="D10" s="95">
        <v>3</v>
      </c>
      <c r="E10" s="95"/>
      <c r="F10" s="95"/>
      <c r="G10" s="95"/>
      <c r="H10" s="96">
        <f t="shared" si="0"/>
        <v>3</v>
      </c>
      <c r="I10" s="401"/>
      <c r="K10" s="186"/>
    </row>
    <row r="11" spans="1:11" ht="12.75">
      <c r="A11" s="392" t="s">
        <v>6</v>
      </c>
      <c r="B11" s="101" t="s">
        <v>56</v>
      </c>
      <c r="C11" s="102">
        <v>13</v>
      </c>
      <c r="D11" s="102">
        <v>5</v>
      </c>
      <c r="E11" s="102">
        <v>7</v>
      </c>
      <c r="F11" s="102">
        <v>10</v>
      </c>
      <c r="G11" s="102"/>
      <c r="H11" s="103">
        <f t="shared" si="0"/>
        <v>35</v>
      </c>
      <c r="I11" s="533">
        <f>SUM(H11:H14)</f>
        <v>146</v>
      </c>
      <c r="K11" s="186">
        <v>13</v>
      </c>
    </row>
    <row r="12" spans="1:11" ht="12.75">
      <c r="A12" s="392"/>
      <c r="B12" s="29" t="s">
        <v>75</v>
      </c>
      <c r="C12" s="32">
        <v>17</v>
      </c>
      <c r="D12" s="32">
        <v>14</v>
      </c>
      <c r="E12" s="32">
        <v>9</v>
      </c>
      <c r="F12" s="32">
        <v>4</v>
      </c>
      <c r="G12" s="32"/>
      <c r="H12" s="27">
        <f>SUM(C12:G12)</f>
        <v>44</v>
      </c>
      <c r="I12" s="533"/>
      <c r="K12" s="186">
        <v>17</v>
      </c>
    </row>
    <row r="13" spans="1:11" ht="25.5">
      <c r="A13" s="392"/>
      <c r="B13" s="216" t="s">
        <v>182</v>
      </c>
      <c r="C13" s="143">
        <v>16</v>
      </c>
      <c r="D13" s="143">
        <v>16</v>
      </c>
      <c r="E13" s="143">
        <v>8</v>
      </c>
      <c r="F13" s="143">
        <v>14</v>
      </c>
      <c r="G13" s="143">
        <v>9</v>
      </c>
      <c r="H13" s="144">
        <f t="shared" si="0"/>
        <v>63</v>
      </c>
      <c r="I13" s="533"/>
      <c r="K13" s="186">
        <v>17</v>
      </c>
    </row>
    <row r="14" spans="1:11" ht="13.5" thickBot="1">
      <c r="A14" s="393"/>
      <c r="B14" s="101" t="s">
        <v>191</v>
      </c>
      <c r="C14" s="73"/>
      <c r="D14" s="73">
        <v>1</v>
      </c>
      <c r="E14" s="73">
        <v>1</v>
      </c>
      <c r="F14" s="73">
        <v>2</v>
      </c>
      <c r="G14" s="73">
        <v>0</v>
      </c>
      <c r="H14" s="103">
        <f>SUM(C14:G14)</f>
        <v>4</v>
      </c>
      <c r="I14" s="534"/>
      <c r="K14" s="186"/>
    </row>
    <row r="15" spans="1:11" ht="12.75">
      <c r="A15" s="391" t="s">
        <v>7</v>
      </c>
      <c r="B15" s="63" t="s">
        <v>58</v>
      </c>
      <c r="C15" s="64">
        <v>58</v>
      </c>
      <c r="D15" s="64">
        <v>49</v>
      </c>
      <c r="E15" s="64">
        <v>59</v>
      </c>
      <c r="F15" s="64">
        <v>57</v>
      </c>
      <c r="G15" s="64"/>
      <c r="H15" s="65">
        <f t="shared" si="0"/>
        <v>223</v>
      </c>
      <c r="I15" s="400">
        <f>SUM(H15:H16)</f>
        <v>254</v>
      </c>
      <c r="K15" s="186">
        <v>49</v>
      </c>
    </row>
    <row r="16" spans="1:11" ht="26.25" thickBot="1">
      <c r="A16" s="393"/>
      <c r="B16" s="106" t="s">
        <v>207</v>
      </c>
      <c r="C16" s="124">
        <v>11</v>
      </c>
      <c r="D16" s="124">
        <v>11</v>
      </c>
      <c r="E16" s="124">
        <v>9</v>
      </c>
      <c r="F16" s="124"/>
      <c r="G16" s="124"/>
      <c r="H16" s="107">
        <f t="shared" si="0"/>
        <v>31</v>
      </c>
      <c r="I16" s="401"/>
      <c r="K16" s="186">
        <v>13</v>
      </c>
    </row>
    <row r="17" spans="1:11" ht="12.75">
      <c r="A17" s="391" t="s">
        <v>19</v>
      </c>
      <c r="B17" s="63" t="s">
        <v>59</v>
      </c>
      <c r="C17" s="65">
        <v>50</v>
      </c>
      <c r="D17" s="65">
        <v>35</v>
      </c>
      <c r="E17" s="65">
        <v>33</v>
      </c>
      <c r="F17" s="65">
        <v>46</v>
      </c>
      <c r="G17" s="65"/>
      <c r="H17" s="65">
        <f t="shared" si="0"/>
        <v>164</v>
      </c>
      <c r="I17" s="516">
        <f>SUM(H17:H19)</f>
        <v>281</v>
      </c>
      <c r="K17" s="186">
        <v>46</v>
      </c>
    </row>
    <row r="18" spans="1:11" ht="38.25">
      <c r="A18" s="392"/>
      <c r="B18" s="363" t="s">
        <v>205</v>
      </c>
      <c r="C18" s="144">
        <v>28</v>
      </c>
      <c r="D18" s="144">
        <v>19</v>
      </c>
      <c r="E18" s="144">
        <v>14</v>
      </c>
      <c r="F18" s="144"/>
      <c r="G18" s="144"/>
      <c r="H18" s="144">
        <f>SUM(C18:G18)</f>
        <v>61</v>
      </c>
      <c r="I18" s="512"/>
      <c r="K18" s="186">
        <v>26</v>
      </c>
    </row>
    <row r="19" spans="1:11" ht="13.5" thickBot="1">
      <c r="A19" s="393"/>
      <c r="B19" s="99" t="s">
        <v>117</v>
      </c>
      <c r="C19" s="95">
        <v>16</v>
      </c>
      <c r="D19" s="95">
        <v>9</v>
      </c>
      <c r="E19" s="95">
        <v>17</v>
      </c>
      <c r="F19" s="95">
        <v>14</v>
      </c>
      <c r="G19" s="95"/>
      <c r="H19" s="96">
        <f t="shared" si="0"/>
        <v>56</v>
      </c>
      <c r="I19" s="517"/>
      <c r="K19" s="186">
        <v>15</v>
      </c>
    </row>
    <row r="20" spans="1:11" ht="12.75">
      <c r="A20" s="391" t="s">
        <v>133</v>
      </c>
      <c r="B20" s="63" t="s">
        <v>57</v>
      </c>
      <c r="C20" s="64"/>
      <c r="D20" s="64"/>
      <c r="E20" s="64">
        <v>14</v>
      </c>
      <c r="F20" s="64"/>
      <c r="G20" s="64"/>
      <c r="H20" s="86">
        <f t="shared" si="0"/>
        <v>14</v>
      </c>
      <c r="I20" s="516">
        <f>SUM(H20:H26)</f>
        <v>235</v>
      </c>
      <c r="K20" s="186"/>
    </row>
    <row r="21" spans="1:11" ht="12.75">
      <c r="A21" s="392"/>
      <c r="B21" s="29" t="s">
        <v>76</v>
      </c>
      <c r="C21" s="32"/>
      <c r="D21" s="32"/>
      <c r="E21" s="32">
        <v>6</v>
      </c>
      <c r="F21" s="32">
        <v>11</v>
      </c>
      <c r="G21" s="32"/>
      <c r="H21" s="27">
        <f>SUM(C21:G21)</f>
        <v>17</v>
      </c>
      <c r="I21" s="512"/>
      <c r="K21" s="186"/>
    </row>
    <row r="22" spans="1:11" ht="25.5">
      <c r="A22" s="392"/>
      <c r="B22" s="224" t="s">
        <v>115</v>
      </c>
      <c r="C22" s="225">
        <v>14</v>
      </c>
      <c r="D22" s="225">
        <v>13</v>
      </c>
      <c r="E22" s="225">
        <v>16</v>
      </c>
      <c r="F22" s="225">
        <v>14</v>
      </c>
      <c r="G22" s="225"/>
      <c r="H22" s="226">
        <f t="shared" si="0"/>
        <v>57</v>
      </c>
      <c r="I22" s="512"/>
      <c r="K22" s="186">
        <v>15</v>
      </c>
    </row>
    <row r="23" spans="1:11" ht="25.5">
      <c r="A23" s="392"/>
      <c r="B23" s="220" t="s">
        <v>116</v>
      </c>
      <c r="C23" s="202"/>
      <c r="D23" s="202"/>
      <c r="E23" s="202">
        <v>9</v>
      </c>
      <c r="F23" s="202">
        <v>7</v>
      </c>
      <c r="G23" s="202"/>
      <c r="H23" s="154">
        <f t="shared" si="0"/>
        <v>16</v>
      </c>
      <c r="I23" s="512"/>
      <c r="K23" s="186"/>
    </row>
    <row r="24" spans="1:11" ht="25.5">
      <c r="A24" s="392"/>
      <c r="B24" s="220" t="s">
        <v>202</v>
      </c>
      <c r="C24" s="202">
        <v>10</v>
      </c>
      <c r="D24" s="202">
        <v>9</v>
      </c>
      <c r="E24" s="202">
        <v>8</v>
      </c>
      <c r="F24" s="202"/>
      <c r="G24" s="202"/>
      <c r="H24" s="138">
        <f t="shared" si="0"/>
        <v>27</v>
      </c>
      <c r="I24" s="512"/>
      <c r="K24" s="186">
        <v>13</v>
      </c>
    </row>
    <row r="25" spans="1:11" ht="25.5">
      <c r="A25" s="392"/>
      <c r="B25" s="60" t="s">
        <v>203</v>
      </c>
      <c r="C25" s="61">
        <v>17</v>
      </c>
      <c r="D25" s="61">
        <v>16</v>
      </c>
      <c r="E25" s="61">
        <v>14</v>
      </c>
      <c r="F25" s="61"/>
      <c r="G25" s="61"/>
      <c r="H25" s="27">
        <f t="shared" si="0"/>
        <v>47</v>
      </c>
      <c r="I25" s="512"/>
      <c r="K25" s="186">
        <v>15</v>
      </c>
    </row>
    <row r="26" spans="1:11" ht="13.5" thickBot="1">
      <c r="A26" s="393"/>
      <c r="B26" s="67" t="s">
        <v>60</v>
      </c>
      <c r="C26" s="68">
        <v>19</v>
      </c>
      <c r="D26" s="68">
        <v>12</v>
      </c>
      <c r="E26" s="68">
        <v>14</v>
      </c>
      <c r="F26" s="68">
        <v>12</v>
      </c>
      <c r="G26" s="68"/>
      <c r="H26" s="69">
        <f t="shared" si="0"/>
        <v>57</v>
      </c>
      <c r="I26" s="517"/>
      <c r="K26" s="186">
        <v>19</v>
      </c>
    </row>
    <row r="27" spans="1:11" ht="12.75">
      <c r="A27" s="402" t="s">
        <v>9</v>
      </c>
      <c r="B27" s="63" t="s">
        <v>63</v>
      </c>
      <c r="C27" s="64">
        <v>3</v>
      </c>
      <c r="D27" s="64">
        <v>6</v>
      </c>
      <c r="E27" s="64">
        <v>4</v>
      </c>
      <c r="F27" s="64">
        <v>2</v>
      </c>
      <c r="G27" s="64"/>
      <c r="H27" s="86">
        <f t="shared" si="0"/>
        <v>15</v>
      </c>
      <c r="I27" s="477">
        <f>SUM(H27:H28)</f>
        <v>33</v>
      </c>
      <c r="K27" s="186">
        <v>3</v>
      </c>
    </row>
    <row r="28" spans="1:11" ht="13.5" thickBot="1">
      <c r="A28" s="403"/>
      <c r="B28" s="67" t="s">
        <v>64</v>
      </c>
      <c r="C28" s="68">
        <v>4</v>
      </c>
      <c r="D28" s="68">
        <v>3</v>
      </c>
      <c r="E28" s="68">
        <v>5</v>
      </c>
      <c r="F28" s="68">
        <v>6</v>
      </c>
      <c r="G28" s="68"/>
      <c r="H28" s="69">
        <f t="shared" si="0"/>
        <v>18</v>
      </c>
      <c r="I28" s="535"/>
      <c r="K28" s="186">
        <v>4</v>
      </c>
    </row>
    <row r="29" spans="1:11" ht="25.5">
      <c r="A29" s="392" t="s">
        <v>134</v>
      </c>
      <c r="B29" s="101" t="s">
        <v>170</v>
      </c>
      <c r="C29" s="102"/>
      <c r="D29" s="102">
        <v>0</v>
      </c>
      <c r="E29" s="102">
        <v>0</v>
      </c>
      <c r="F29" s="102">
        <v>9</v>
      </c>
      <c r="G29" s="102"/>
      <c r="H29" s="103">
        <f t="shared" si="0"/>
        <v>9</v>
      </c>
      <c r="I29" s="512">
        <f>SUM(H29:H34)</f>
        <v>192</v>
      </c>
      <c r="K29" s="186"/>
    </row>
    <row r="30" spans="1:11" ht="12.75">
      <c r="A30" s="392"/>
      <c r="B30" s="29" t="s">
        <v>62</v>
      </c>
      <c r="C30" s="32">
        <v>11</v>
      </c>
      <c r="D30" s="32">
        <v>6</v>
      </c>
      <c r="E30" s="32">
        <v>11</v>
      </c>
      <c r="F30" s="32">
        <v>10</v>
      </c>
      <c r="G30" s="32"/>
      <c r="H30" s="58">
        <f t="shared" si="0"/>
        <v>38</v>
      </c>
      <c r="I30" s="512"/>
      <c r="K30" s="186">
        <v>11</v>
      </c>
    </row>
    <row r="31" spans="1:11" ht="25.5">
      <c r="A31" s="392"/>
      <c r="B31" s="29" t="s">
        <v>161</v>
      </c>
      <c r="C31" s="32"/>
      <c r="D31" s="32"/>
      <c r="E31" s="32">
        <v>3</v>
      </c>
      <c r="F31" s="32">
        <v>9</v>
      </c>
      <c r="G31" s="32"/>
      <c r="H31" s="58">
        <f t="shared" si="0"/>
        <v>12</v>
      </c>
      <c r="I31" s="512"/>
      <c r="K31" s="186"/>
    </row>
    <row r="32" spans="1:11" ht="12.75">
      <c r="A32" s="392"/>
      <c r="B32" s="29" t="s">
        <v>67</v>
      </c>
      <c r="C32" s="32">
        <v>8</v>
      </c>
      <c r="D32" s="32">
        <v>8</v>
      </c>
      <c r="E32" s="32">
        <v>12</v>
      </c>
      <c r="F32" s="32">
        <v>10</v>
      </c>
      <c r="G32" s="32"/>
      <c r="H32" s="58">
        <f t="shared" si="0"/>
        <v>38</v>
      </c>
      <c r="I32" s="512"/>
      <c r="K32" s="186">
        <v>12</v>
      </c>
    </row>
    <row r="33" spans="1:11" ht="12.75">
      <c r="A33" s="392"/>
      <c r="B33" s="29" t="s">
        <v>61</v>
      </c>
      <c r="C33" s="32">
        <v>12</v>
      </c>
      <c r="D33" s="32">
        <v>8</v>
      </c>
      <c r="E33" s="32">
        <v>12</v>
      </c>
      <c r="F33" s="32">
        <v>13</v>
      </c>
      <c r="G33" s="32"/>
      <c r="H33" s="27">
        <f t="shared" si="0"/>
        <v>45</v>
      </c>
      <c r="I33" s="512"/>
      <c r="K33" s="186">
        <v>12</v>
      </c>
    </row>
    <row r="34" spans="1:11" ht="26.25" thickBot="1">
      <c r="A34" s="392"/>
      <c r="B34" s="218" t="s">
        <v>165</v>
      </c>
      <c r="C34" s="145">
        <v>8</v>
      </c>
      <c r="D34" s="145">
        <v>12</v>
      </c>
      <c r="E34" s="145">
        <v>8</v>
      </c>
      <c r="F34" s="145">
        <v>14</v>
      </c>
      <c r="G34" s="145">
        <v>8</v>
      </c>
      <c r="H34" s="142">
        <f t="shared" si="0"/>
        <v>50</v>
      </c>
      <c r="I34" s="512"/>
      <c r="K34" s="186">
        <v>11</v>
      </c>
    </row>
    <row r="35" spans="1:11" ht="12.75">
      <c r="A35" s="391" t="s">
        <v>266</v>
      </c>
      <c r="B35" s="74" t="s">
        <v>159</v>
      </c>
      <c r="C35" s="75">
        <v>87</v>
      </c>
      <c r="D35" s="75">
        <v>70</v>
      </c>
      <c r="E35" s="75">
        <v>62</v>
      </c>
      <c r="F35" s="75">
        <v>58</v>
      </c>
      <c r="G35" s="75">
        <v>72</v>
      </c>
      <c r="H35" s="76">
        <f t="shared" si="0"/>
        <v>349</v>
      </c>
      <c r="I35" s="516">
        <f>SUM(H35:H36)</f>
        <v>487</v>
      </c>
      <c r="K35" s="186">
        <v>86</v>
      </c>
    </row>
    <row r="36" spans="1:11" ht="13.5" thickBot="1">
      <c r="A36" s="393"/>
      <c r="B36" s="106" t="s">
        <v>158</v>
      </c>
      <c r="C36" s="107">
        <v>34</v>
      </c>
      <c r="D36" s="107">
        <v>17</v>
      </c>
      <c r="E36" s="107">
        <v>25</v>
      </c>
      <c r="F36" s="107">
        <v>26</v>
      </c>
      <c r="G36" s="107">
        <v>36</v>
      </c>
      <c r="H36" s="107">
        <f t="shared" si="0"/>
        <v>138</v>
      </c>
      <c r="I36" s="517"/>
      <c r="K36" s="186">
        <v>23</v>
      </c>
    </row>
    <row r="37" spans="1:11" ht="12.75">
      <c r="A37" s="402" t="s">
        <v>10</v>
      </c>
      <c r="B37" s="63" t="s">
        <v>78</v>
      </c>
      <c r="C37" s="64">
        <v>4</v>
      </c>
      <c r="D37" s="64">
        <v>8</v>
      </c>
      <c r="E37" s="64">
        <v>3</v>
      </c>
      <c r="F37" s="64">
        <v>3</v>
      </c>
      <c r="G37" s="64"/>
      <c r="H37" s="65">
        <f t="shared" si="0"/>
        <v>18</v>
      </c>
      <c r="I37" s="508">
        <f>SUM(H37:H40)</f>
        <v>61</v>
      </c>
      <c r="K37" s="186">
        <v>5</v>
      </c>
    </row>
    <row r="38" spans="1:11" ht="25.5">
      <c r="A38" s="392"/>
      <c r="B38" s="267" t="s">
        <v>163</v>
      </c>
      <c r="C38" s="145">
        <v>4</v>
      </c>
      <c r="D38" s="145">
        <v>3</v>
      </c>
      <c r="E38" s="145">
        <v>7</v>
      </c>
      <c r="F38" s="145">
        <v>7</v>
      </c>
      <c r="G38" s="145">
        <v>6</v>
      </c>
      <c r="H38" s="144">
        <f t="shared" si="0"/>
        <v>27</v>
      </c>
      <c r="I38" s="512"/>
      <c r="K38" s="186">
        <v>8</v>
      </c>
    </row>
    <row r="39" spans="1:11" ht="12.75">
      <c r="A39" s="392"/>
      <c r="B39" s="29" t="s">
        <v>264</v>
      </c>
      <c r="C39" s="32"/>
      <c r="D39" s="32">
        <v>1</v>
      </c>
      <c r="E39" s="32"/>
      <c r="F39" s="32"/>
      <c r="G39" s="32"/>
      <c r="H39" s="59">
        <f t="shared" si="0"/>
        <v>1</v>
      </c>
      <c r="I39" s="512"/>
      <c r="K39" s="186"/>
    </row>
    <row r="40" spans="1:11" ht="13.5" customHeight="1" thickBot="1">
      <c r="A40" s="403"/>
      <c r="B40" s="99" t="s">
        <v>68</v>
      </c>
      <c r="C40" s="96"/>
      <c r="D40" s="96">
        <v>2</v>
      </c>
      <c r="E40" s="96">
        <v>12</v>
      </c>
      <c r="F40" s="96">
        <v>1</v>
      </c>
      <c r="G40" s="96"/>
      <c r="H40" s="96">
        <f t="shared" si="0"/>
        <v>15</v>
      </c>
      <c r="I40" s="511"/>
      <c r="K40" s="186"/>
    </row>
    <row r="41" spans="1:11" ht="12.75">
      <c r="A41" s="402" t="s">
        <v>267</v>
      </c>
      <c r="B41" s="63" t="s">
        <v>69</v>
      </c>
      <c r="C41" s="64"/>
      <c r="D41" s="64">
        <v>1</v>
      </c>
      <c r="E41" s="64">
        <v>3</v>
      </c>
      <c r="F41" s="64">
        <v>9</v>
      </c>
      <c r="G41" s="64"/>
      <c r="H41" s="65">
        <f t="shared" si="0"/>
        <v>13</v>
      </c>
      <c r="I41" s="508">
        <f>SUM(H41:H44)</f>
        <v>67</v>
      </c>
      <c r="K41" s="186"/>
    </row>
    <row r="42" spans="1:12" ht="12.75">
      <c r="A42" s="411"/>
      <c r="B42" s="29" t="s">
        <v>70</v>
      </c>
      <c r="C42" s="32">
        <v>7</v>
      </c>
      <c r="D42" s="32">
        <v>4</v>
      </c>
      <c r="E42" s="32">
        <v>9</v>
      </c>
      <c r="F42" s="32">
        <v>4</v>
      </c>
      <c r="G42" s="32"/>
      <c r="H42" s="59">
        <f t="shared" si="0"/>
        <v>24</v>
      </c>
      <c r="I42" s="509"/>
      <c r="K42" s="186">
        <v>7</v>
      </c>
      <c r="L42" s="201"/>
    </row>
    <row r="43" spans="1:12" ht="25.5">
      <c r="A43" s="412"/>
      <c r="B43" s="219" t="s">
        <v>206</v>
      </c>
      <c r="C43" s="190">
        <v>7</v>
      </c>
      <c r="D43" s="190">
        <v>9</v>
      </c>
      <c r="E43" s="190">
        <v>8</v>
      </c>
      <c r="F43" s="190"/>
      <c r="G43" s="190"/>
      <c r="H43" s="144">
        <f t="shared" si="0"/>
        <v>24</v>
      </c>
      <c r="I43" s="510"/>
      <c r="K43" s="186">
        <v>7</v>
      </c>
      <c r="L43" s="201"/>
    </row>
    <row r="44" spans="1:11" ht="13.5" thickBot="1">
      <c r="A44" s="403"/>
      <c r="B44" s="67" t="s">
        <v>71</v>
      </c>
      <c r="C44" s="68">
        <v>1</v>
      </c>
      <c r="D44" s="68">
        <v>2</v>
      </c>
      <c r="E44" s="68">
        <v>3</v>
      </c>
      <c r="F44" s="68"/>
      <c r="G44" s="68"/>
      <c r="H44" s="96">
        <f t="shared" si="0"/>
        <v>6</v>
      </c>
      <c r="I44" s="511"/>
      <c r="K44" s="186">
        <v>1</v>
      </c>
    </row>
    <row r="45" spans="1:11" ht="12.75">
      <c r="A45" s="391" t="s">
        <v>200</v>
      </c>
      <c r="B45" s="63" t="s">
        <v>72</v>
      </c>
      <c r="C45" s="64">
        <v>17</v>
      </c>
      <c r="D45" s="64">
        <v>7</v>
      </c>
      <c r="E45" s="64">
        <v>12</v>
      </c>
      <c r="F45" s="64">
        <v>16</v>
      </c>
      <c r="G45" s="64"/>
      <c r="H45" s="65">
        <f t="shared" si="0"/>
        <v>52</v>
      </c>
      <c r="I45" s="513">
        <f>SUM(H45:H49)</f>
        <v>252</v>
      </c>
      <c r="K45" s="186">
        <v>16</v>
      </c>
    </row>
    <row r="46" spans="1:11" ht="25.5">
      <c r="A46" s="392"/>
      <c r="B46" s="29" t="s">
        <v>114</v>
      </c>
      <c r="C46" s="27"/>
      <c r="D46" s="27"/>
      <c r="E46" s="27">
        <v>6</v>
      </c>
      <c r="F46" s="27">
        <v>8</v>
      </c>
      <c r="G46" s="27"/>
      <c r="H46" s="27">
        <f>SUM(C46:G46)</f>
        <v>14</v>
      </c>
      <c r="I46" s="514"/>
      <c r="K46" s="186"/>
    </row>
    <row r="47" spans="1:11" ht="25.5">
      <c r="A47" s="392"/>
      <c r="B47" s="72" t="s">
        <v>172</v>
      </c>
      <c r="C47" s="73">
        <v>17</v>
      </c>
      <c r="D47" s="73">
        <v>10</v>
      </c>
      <c r="E47" s="73">
        <v>7</v>
      </c>
      <c r="F47" s="73">
        <v>7</v>
      </c>
      <c r="G47" s="73"/>
      <c r="H47" s="59">
        <f>SUM(C47:G47)</f>
        <v>41</v>
      </c>
      <c r="I47" s="514"/>
      <c r="K47" s="186">
        <v>17</v>
      </c>
    </row>
    <row r="48" spans="1:11" ht="38.25">
      <c r="A48" s="392"/>
      <c r="B48" s="72" t="s">
        <v>120</v>
      </c>
      <c r="C48" s="73">
        <v>17</v>
      </c>
      <c r="D48" s="73">
        <v>11</v>
      </c>
      <c r="E48" s="73">
        <v>21</v>
      </c>
      <c r="F48" s="73">
        <v>29</v>
      </c>
      <c r="G48" s="73"/>
      <c r="H48" s="103">
        <f t="shared" si="0"/>
        <v>78</v>
      </c>
      <c r="I48" s="514"/>
      <c r="K48" s="186">
        <v>17</v>
      </c>
    </row>
    <row r="49" spans="1:11" ht="39" thickBot="1">
      <c r="A49" s="393"/>
      <c r="B49" s="101" t="s">
        <v>181</v>
      </c>
      <c r="C49" s="124">
        <v>8</v>
      </c>
      <c r="D49" s="124">
        <v>11</v>
      </c>
      <c r="E49" s="124">
        <v>17</v>
      </c>
      <c r="F49" s="124">
        <v>15</v>
      </c>
      <c r="G49" s="124">
        <v>16</v>
      </c>
      <c r="H49" s="127">
        <f t="shared" si="0"/>
        <v>67</v>
      </c>
      <c r="I49" s="515"/>
      <c r="K49" s="186">
        <v>8</v>
      </c>
    </row>
    <row r="50" spans="1:11" ht="12.75">
      <c r="A50" s="402" t="s">
        <v>11</v>
      </c>
      <c r="B50" s="74" t="s">
        <v>157</v>
      </c>
      <c r="C50" s="76">
        <v>3</v>
      </c>
      <c r="D50" s="76">
        <v>7</v>
      </c>
      <c r="E50" s="76"/>
      <c r="F50" s="76">
        <v>5</v>
      </c>
      <c r="G50" s="76"/>
      <c r="H50" s="76">
        <f t="shared" si="0"/>
        <v>15</v>
      </c>
      <c r="I50" s="446">
        <f>SUM(H50:H52)</f>
        <v>58</v>
      </c>
      <c r="K50" s="186">
        <v>3</v>
      </c>
    </row>
    <row r="51" spans="1:11" ht="12.75">
      <c r="A51" s="392"/>
      <c r="B51" s="31" t="s">
        <v>196</v>
      </c>
      <c r="C51" s="28"/>
      <c r="D51" s="28">
        <v>4</v>
      </c>
      <c r="E51" s="28">
        <v>1</v>
      </c>
      <c r="F51" s="28">
        <v>3</v>
      </c>
      <c r="G51" s="28"/>
      <c r="H51" s="28">
        <f>SUM(C51:G51)</f>
        <v>8</v>
      </c>
      <c r="I51" s="425"/>
      <c r="K51" s="186"/>
    </row>
    <row r="52" spans="1:11" ht="26.25" thickBot="1">
      <c r="A52" s="403"/>
      <c r="B52" s="214" t="s">
        <v>131</v>
      </c>
      <c r="C52" s="187">
        <v>10</v>
      </c>
      <c r="D52" s="187">
        <v>10</v>
      </c>
      <c r="E52" s="187">
        <v>10</v>
      </c>
      <c r="F52" s="187">
        <v>5</v>
      </c>
      <c r="G52" s="187"/>
      <c r="H52" s="155">
        <f t="shared" si="0"/>
        <v>35</v>
      </c>
      <c r="I52" s="448"/>
      <c r="K52" s="186">
        <v>9</v>
      </c>
    </row>
    <row r="53" spans="1:11" ht="12.75">
      <c r="A53" s="402" t="s">
        <v>12</v>
      </c>
      <c r="B53" s="63" t="s">
        <v>73</v>
      </c>
      <c r="C53" s="64">
        <v>3</v>
      </c>
      <c r="D53" s="64">
        <v>3</v>
      </c>
      <c r="E53" s="64">
        <v>6</v>
      </c>
      <c r="F53" s="64">
        <v>2</v>
      </c>
      <c r="G53" s="64"/>
      <c r="H53" s="86">
        <f t="shared" si="0"/>
        <v>14</v>
      </c>
      <c r="I53" s="508">
        <f>SUM(H53:H54)</f>
        <v>40</v>
      </c>
      <c r="K53" s="186">
        <v>9</v>
      </c>
    </row>
    <row r="54" spans="1:11" ht="26.25" thickBot="1">
      <c r="A54" s="403"/>
      <c r="B54" s="215" t="s">
        <v>113</v>
      </c>
      <c r="C54" s="139">
        <v>5</v>
      </c>
      <c r="D54" s="139">
        <v>6</v>
      </c>
      <c r="E54" s="139">
        <v>11</v>
      </c>
      <c r="F54" s="139">
        <v>4</v>
      </c>
      <c r="G54" s="139"/>
      <c r="H54" s="140">
        <f t="shared" si="0"/>
        <v>26</v>
      </c>
      <c r="I54" s="511"/>
      <c r="K54" s="186">
        <v>6</v>
      </c>
    </row>
    <row r="55" spans="1:11" ht="13.5" thickBot="1">
      <c r="A55" s="410" t="s">
        <v>13</v>
      </c>
      <c r="B55" s="401"/>
      <c r="C55" s="93">
        <f aca="true" t="shared" si="1" ref="C55:I55">SUM(C5:C54)</f>
        <v>615</v>
      </c>
      <c r="D55" s="93">
        <f t="shared" si="1"/>
        <v>501</v>
      </c>
      <c r="E55" s="93">
        <f t="shared" si="1"/>
        <v>563</v>
      </c>
      <c r="F55" s="93">
        <f t="shared" si="1"/>
        <v>501</v>
      </c>
      <c r="G55" s="93">
        <f t="shared" si="1"/>
        <v>154</v>
      </c>
      <c r="H55" s="93">
        <f>SUM(H5:H54)</f>
        <v>2334</v>
      </c>
      <c r="I55" s="136">
        <f t="shared" si="1"/>
        <v>2334</v>
      </c>
      <c r="K55" s="14">
        <f>SUM(K5:K54)</f>
        <v>610</v>
      </c>
    </row>
    <row r="56" ht="12.75"/>
    <row r="57" ht="12.75"/>
    <row r="58" ht="12.75"/>
    <row r="59" ht="12.75"/>
  </sheetData>
  <sheetProtection/>
  <mergeCells count="36">
    <mergeCell ref="A17:A19"/>
    <mergeCell ref="A53:A54"/>
    <mergeCell ref="I53:I54"/>
    <mergeCell ref="A27:A28"/>
    <mergeCell ref="I27:I28"/>
    <mergeCell ref="A35:A36"/>
    <mergeCell ref="I29:I34"/>
    <mergeCell ref="I17:I19"/>
    <mergeCell ref="A55:B55"/>
    <mergeCell ref="A41:A44"/>
    <mergeCell ref="I41:I44"/>
    <mergeCell ref="A11:A14"/>
    <mergeCell ref="I11:I14"/>
    <mergeCell ref="I45:I49"/>
    <mergeCell ref="A50:A52"/>
    <mergeCell ref="A29:A34"/>
    <mergeCell ref="I50:I52"/>
    <mergeCell ref="A45:A49"/>
    <mergeCell ref="K3:K4"/>
    <mergeCell ref="I35:I36"/>
    <mergeCell ref="A37:A40"/>
    <mergeCell ref="I37:I40"/>
    <mergeCell ref="I6:I8"/>
    <mergeCell ref="A20:A26"/>
    <mergeCell ref="A6:A8"/>
    <mergeCell ref="I20:I26"/>
    <mergeCell ref="A15:A16"/>
    <mergeCell ref="I15:I16"/>
    <mergeCell ref="I9:I10"/>
    <mergeCell ref="A9:A10"/>
    <mergeCell ref="A1:I1"/>
    <mergeCell ref="A3:B4"/>
    <mergeCell ref="C3:G3"/>
    <mergeCell ref="H3:H4"/>
    <mergeCell ref="I3:I4"/>
    <mergeCell ref="A2:I2"/>
  </mergeCells>
  <printOptions/>
  <pageMargins left="0.7" right="0.7" top="0.75" bottom="0.75" header="0.3" footer="0.3"/>
  <pageSetup horizontalDpi="600" verticalDpi="600" orientation="portrait" paperSize="9" scale="80" r:id="rId3"/>
  <rowBreaks count="1" manualBreakCount="1">
    <brk id="49" max="8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43"/>
  <sheetViews>
    <sheetView zoomScale="145" zoomScaleNormal="145" zoomScaleSheetLayoutView="145" zoomScalePageLayoutView="0" workbookViewId="0" topLeftCell="A1">
      <selection activeCell="D19" sqref="D19"/>
    </sheetView>
  </sheetViews>
  <sheetFormatPr defaultColWidth="9.00390625" defaultRowHeight="12.75"/>
  <cols>
    <col min="1" max="1" width="19.50390625" style="0" customWidth="1"/>
    <col min="2" max="2" width="46.50390625" style="0" customWidth="1"/>
    <col min="3" max="7" width="5.50390625" style="0" customWidth="1"/>
    <col min="8" max="8" width="7.50390625" style="0" customWidth="1"/>
    <col min="9" max="9" width="8.50390625" style="0" customWidth="1"/>
  </cols>
  <sheetData>
    <row r="1" spans="1:9" ht="24.75" customHeight="1">
      <c r="A1" s="536" t="s">
        <v>147</v>
      </c>
      <c r="B1" s="537"/>
      <c r="C1" s="537"/>
      <c r="D1" s="537"/>
      <c r="E1" s="537"/>
      <c r="F1" s="537"/>
      <c r="G1" s="537"/>
      <c r="H1" s="537"/>
      <c r="I1" s="537"/>
    </row>
    <row r="2" spans="1:9" ht="12.75">
      <c r="A2" s="476" t="s">
        <v>28</v>
      </c>
      <c r="B2" s="476"/>
      <c r="C2" s="464" t="s">
        <v>16</v>
      </c>
      <c r="D2" s="464"/>
      <c r="E2" s="464"/>
      <c r="F2" s="464"/>
      <c r="G2" s="464"/>
      <c r="H2" s="476" t="s">
        <v>1</v>
      </c>
      <c r="I2" s="476" t="s">
        <v>2</v>
      </c>
    </row>
    <row r="3" spans="1:9" ht="12.75">
      <c r="A3" s="476"/>
      <c r="B3" s="476"/>
      <c r="C3" s="7">
        <v>1</v>
      </c>
      <c r="D3" s="25">
        <v>2</v>
      </c>
      <c r="E3" s="25">
        <v>3</v>
      </c>
      <c r="F3" s="25">
        <v>4</v>
      </c>
      <c r="G3" s="25">
        <v>5</v>
      </c>
      <c r="H3" s="476"/>
      <c r="I3" s="476"/>
    </row>
    <row r="4" spans="1:9" ht="25.5">
      <c r="A4" s="7" t="s">
        <v>3</v>
      </c>
      <c r="B4" s="29" t="s">
        <v>108</v>
      </c>
      <c r="C4" s="32">
        <v>10</v>
      </c>
      <c r="D4" s="27">
        <v>17</v>
      </c>
      <c r="E4" s="27">
        <v>11</v>
      </c>
      <c r="F4" s="27">
        <v>13</v>
      </c>
      <c r="G4" s="27"/>
      <c r="H4" s="27">
        <f aca="true" t="shared" si="0" ref="H4:H42">SUM(C4:G4)</f>
        <v>51</v>
      </c>
      <c r="I4" s="30">
        <f>SUM(H4:H4)</f>
        <v>51</v>
      </c>
    </row>
    <row r="5" spans="1:9" ht="25.5">
      <c r="A5" s="464" t="s">
        <v>4</v>
      </c>
      <c r="B5" s="29" t="s">
        <v>109</v>
      </c>
      <c r="C5" s="32">
        <v>11</v>
      </c>
      <c r="D5" s="27">
        <v>10</v>
      </c>
      <c r="E5" s="27">
        <v>9</v>
      </c>
      <c r="F5" s="27">
        <v>9</v>
      </c>
      <c r="G5" s="27"/>
      <c r="H5" s="27">
        <f t="shared" si="0"/>
        <v>39</v>
      </c>
      <c r="I5" s="538">
        <f>SUM(H5:H6)</f>
        <v>60</v>
      </c>
    </row>
    <row r="6" spans="1:9" ht="25.5">
      <c r="A6" s="464"/>
      <c r="B6" s="29" t="s">
        <v>102</v>
      </c>
      <c r="C6" s="32">
        <v>8</v>
      </c>
      <c r="D6" s="27">
        <v>4</v>
      </c>
      <c r="E6" s="27">
        <v>9</v>
      </c>
      <c r="F6" s="27"/>
      <c r="G6" s="27"/>
      <c r="H6" s="27">
        <f t="shared" si="0"/>
        <v>21</v>
      </c>
      <c r="I6" s="538"/>
    </row>
    <row r="7" spans="1:9" ht="12.75">
      <c r="A7" s="7" t="s">
        <v>5</v>
      </c>
      <c r="B7" s="29" t="s">
        <v>55</v>
      </c>
      <c r="C7" s="32">
        <v>8</v>
      </c>
      <c r="D7" s="27">
        <v>13</v>
      </c>
      <c r="E7" s="27">
        <v>11</v>
      </c>
      <c r="F7" s="27">
        <v>11</v>
      </c>
      <c r="G7" s="27"/>
      <c r="H7" s="27">
        <f t="shared" si="0"/>
        <v>43</v>
      </c>
      <c r="I7" s="30">
        <f>SUM(H7:H7)</f>
        <v>43</v>
      </c>
    </row>
    <row r="8" spans="1:9" ht="13.5" thickBot="1">
      <c r="A8" s="7" t="s">
        <v>6</v>
      </c>
      <c r="B8" s="29" t="s">
        <v>56</v>
      </c>
      <c r="C8" s="32">
        <v>13</v>
      </c>
      <c r="D8" s="27">
        <v>8</v>
      </c>
      <c r="E8" s="27">
        <v>6</v>
      </c>
      <c r="F8" s="27">
        <v>10</v>
      </c>
      <c r="G8" s="27"/>
      <c r="H8" s="27">
        <f t="shared" si="0"/>
        <v>37</v>
      </c>
      <c r="I8" s="27">
        <f>SUM(H8:H8)</f>
        <v>37</v>
      </c>
    </row>
    <row r="9" spans="1:9" ht="12.75">
      <c r="A9" s="391" t="s">
        <v>132</v>
      </c>
      <c r="B9" s="63" t="s">
        <v>75</v>
      </c>
      <c r="C9" s="64">
        <v>14</v>
      </c>
      <c r="D9" s="65">
        <v>15</v>
      </c>
      <c r="E9" s="65">
        <v>8</v>
      </c>
      <c r="F9" s="65">
        <v>11</v>
      </c>
      <c r="G9" s="65"/>
      <c r="H9" s="65">
        <f t="shared" si="0"/>
        <v>48</v>
      </c>
      <c r="I9" s="458">
        <f>SUM(H9:H10)</f>
        <v>172</v>
      </c>
    </row>
    <row r="10" spans="1:9" ht="13.5" thickBot="1">
      <c r="A10" s="393"/>
      <c r="B10" s="67" t="s">
        <v>76</v>
      </c>
      <c r="C10" s="68">
        <v>30</v>
      </c>
      <c r="D10" s="69">
        <v>27</v>
      </c>
      <c r="E10" s="69">
        <v>28</v>
      </c>
      <c r="F10" s="69">
        <v>39</v>
      </c>
      <c r="G10" s="69"/>
      <c r="H10" s="69">
        <f t="shared" si="0"/>
        <v>124</v>
      </c>
      <c r="I10" s="460"/>
    </row>
    <row r="11" spans="1:9" ht="13.5" thickBot="1">
      <c r="A11" s="66" t="s">
        <v>7</v>
      </c>
      <c r="B11" s="99" t="s">
        <v>58</v>
      </c>
      <c r="C11" s="95">
        <v>65</v>
      </c>
      <c r="D11" s="96">
        <v>40</v>
      </c>
      <c r="E11" s="96">
        <v>62</v>
      </c>
      <c r="F11" s="96">
        <v>32</v>
      </c>
      <c r="G11" s="96"/>
      <c r="H11" s="96">
        <f t="shared" si="0"/>
        <v>199</v>
      </c>
      <c r="I11" s="70">
        <f>SUM(H11:H11)</f>
        <v>199</v>
      </c>
    </row>
    <row r="12" spans="1:9" ht="12.75">
      <c r="A12" s="402" t="s">
        <v>8</v>
      </c>
      <c r="B12" s="63" t="s">
        <v>59</v>
      </c>
      <c r="C12" s="64">
        <v>39</v>
      </c>
      <c r="D12" s="65">
        <v>38</v>
      </c>
      <c r="E12" s="65">
        <v>27</v>
      </c>
      <c r="F12" s="65">
        <v>28</v>
      </c>
      <c r="G12" s="65"/>
      <c r="H12" s="65">
        <f t="shared" si="0"/>
        <v>132</v>
      </c>
      <c r="I12" s="446">
        <f>SUM(H12:H13)</f>
        <v>132</v>
      </c>
    </row>
    <row r="13" spans="1:9" ht="26.25" thickBot="1">
      <c r="A13" s="403"/>
      <c r="B13" s="77" t="s">
        <v>29</v>
      </c>
      <c r="C13" s="78"/>
      <c r="D13" s="78"/>
      <c r="E13" s="78"/>
      <c r="F13" s="78"/>
      <c r="G13" s="78"/>
      <c r="H13" s="78">
        <f t="shared" si="0"/>
        <v>0</v>
      </c>
      <c r="I13" s="448"/>
    </row>
    <row r="14" spans="1:9" ht="26.25" thickBot="1">
      <c r="A14" s="79" t="s">
        <v>19</v>
      </c>
      <c r="B14" s="80" t="s">
        <v>117</v>
      </c>
      <c r="C14" s="81">
        <v>24</v>
      </c>
      <c r="D14" s="82">
        <v>23</v>
      </c>
      <c r="E14" s="82">
        <v>22</v>
      </c>
      <c r="F14" s="82">
        <v>17</v>
      </c>
      <c r="G14" s="82"/>
      <c r="H14" s="82">
        <f t="shared" si="0"/>
        <v>86</v>
      </c>
      <c r="I14" s="87">
        <f>SUM(H14:H14)</f>
        <v>86</v>
      </c>
    </row>
    <row r="15" spans="1:9" ht="12.75">
      <c r="A15" s="391" t="s">
        <v>133</v>
      </c>
      <c r="B15" s="63" t="s">
        <v>57</v>
      </c>
      <c r="C15" s="64">
        <v>12</v>
      </c>
      <c r="D15" s="65">
        <v>16</v>
      </c>
      <c r="E15" s="65">
        <v>17</v>
      </c>
      <c r="F15" s="65">
        <v>11</v>
      </c>
      <c r="G15" s="65"/>
      <c r="H15" s="65">
        <f>SUM(C15:G15)</f>
        <v>56</v>
      </c>
      <c r="I15" s="400">
        <f>SUM(H15:H19)</f>
        <v>216</v>
      </c>
    </row>
    <row r="16" spans="1:9" ht="12.75">
      <c r="A16" s="392"/>
      <c r="B16" s="31" t="s">
        <v>22</v>
      </c>
      <c r="C16" s="28"/>
      <c r="D16" s="28"/>
      <c r="E16" s="28"/>
      <c r="F16" s="28"/>
      <c r="G16" s="28">
        <v>1</v>
      </c>
      <c r="H16" s="28">
        <f>SUM(C16:G16)</f>
        <v>1</v>
      </c>
      <c r="I16" s="425"/>
    </row>
    <row r="17" spans="1:9" ht="25.5">
      <c r="A17" s="392"/>
      <c r="B17" s="29" t="s">
        <v>115</v>
      </c>
      <c r="C17" s="32">
        <v>19</v>
      </c>
      <c r="D17" s="27">
        <v>17</v>
      </c>
      <c r="E17" s="27">
        <v>11</v>
      </c>
      <c r="F17" s="27">
        <v>10</v>
      </c>
      <c r="G17" s="27"/>
      <c r="H17" s="27">
        <f t="shared" si="0"/>
        <v>57</v>
      </c>
      <c r="I17" s="425"/>
    </row>
    <row r="18" spans="1:9" ht="25.5">
      <c r="A18" s="392"/>
      <c r="B18" s="29" t="s">
        <v>116</v>
      </c>
      <c r="C18" s="32">
        <v>10</v>
      </c>
      <c r="D18" s="27">
        <v>10</v>
      </c>
      <c r="E18" s="27">
        <v>8</v>
      </c>
      <c r="F18" s="27">
        <v>10</v>
      </c>
      <c r="G18" s="27"/>
      <c r="H18" s="27">
        <f t="shared" si="0"/>
        <v>38</v>
      </c>
      <c r="I18" s="425"/>
    </row>
    <row r="19" spans="1:9" ht="13.5" thickBot="1">
      <c r="A19" s="393"/>
      <c r="B19" s="67" t="s">
        <v>60</v>
      </c>
      <c r="C19" s="68">
        <v>19</v>
      </c>
      <c r="D19" s="69">
        <v>15</v>
      </c>
      <c r="E19" s="69">
        <v>14</v>
      </c>
      <c r="F19" s="69">
        <v>16</v>
      </c>
      <c r="G19" s="69"/>
      <c r="H19" s="69">
        <f t="shared" si="0"/>
        <v>64</v>
      </c>
      <c r="I19" s="401"/>
    </row>
    <row r="20" spans="1:9" ht="12.75">
      <c r="A20" s="402" t="s">
        <v>9</v>
      </c>
      <c r="B20" s="63" t="s">
        <v>63</v>
      </c>
      <c r="C20" s="64">
        <v>4</v>
      </c>
      <c r="D20" s="65">
        <v>3</v>
      </c>
      <c r="E20" s="65">
        <v>5</v>
      </c>
      <c r="F20" s="65">
        <v>3</v>
      </c>
      <c r="G20" s="65"/>
      <c r="H20" s="65">
        <f t="shared" si="0"/>
        <v>15</v>
      </c>
      <c r="I20" s="477">
        <f>SUM(H20:H23)</f>
        <v>94</v>
      </c>
    </row>
    <row r="21" spans="1:9" ht="12.75">
      <c r="A21" s="411"/>
      <c r="B21" s="29" t="s">
        <v>64</v>
      </c>
      <c r="C21" s="32">
        <v>9</v>
      </c>
      <c r="D21" s="27">
        <v>10</v>
      </c>
      <c r="E21" s="27">
        <v>9</v>
      </c>
      <c r="F21" s="27">
        <v>4</v>
      </c>
      <c r="G21" s="27"/>
      <c r="H21" s="27">
        <f t="shared" si="0"/>
        <v>32</v>
      </c>
      <c r="I21" s="478"/>
    </row>
    <row r="22" spans="1:9" ht="12.75">
      <c r="A22" s="411"/>
      <c r="B22" s="29" t="s">
        <v>65</v>
      </c>
      <c r="C22" s="32">
        <v>5</v>
      </c>
      <c r="D22" s="27">
        <v>8</v>
      </c>
      <c r="E22" s="27">
        <v>12</v>
      </c>
      <c r="F22" s="27">
        <v>12</v>
      </c>
      <c r="G22" s="27"/>
      <c r="H22" s="27">
        <f t="shared" si="0"/>
        <v>37</v>
      </c>
      <c r="I22" s="478"/>
    </row>
    <row r="23" spans="1:9" ht="13.5" thickBot="1">
      <c r="A23" s="403"/>
      <c r="B23" s="67" t="s">
        <v>66</v>
      </c>
      <c r="C23" s="68"/>
      <c r="D23" s="69">
        <v>2</v>
      </c>
      <c r="E23" s="69">
        <v>7</v>
      </c>
      <c r="F23" s="69">
        <v>1</v>
      </c>
      <c r="G23" s="69"/>
      <c r="H23" s="69">
        <f t="shared" si="0"/>
        <v>10</v>
      </c>
      <c r="I23" s="535"/>
    </row>
    <row r="24" spans="1:9" ht="12.75">
      <c r="A24" s="392" t="s">
        <v>134</v>
      </c>
      <c r="B24" s="60" t="s">
        <v>77</v>
      </c>
      <c r="C24" s="61">
        <v>10</v>
      </c>
      <c r="D24" s="58">
        <v>11</v>
      </c>
      <c r="E24" s="58">
        <v>8</v>
      </c>
      <c r="F24" s="58">
        <v>10</v>
      </c>
      <c r="G24" s="58"/>
      <c r="H24" s="58">
        <f t="shared" si="0"/>
        <v>39</v>
      </c>
      <c r="I24" s="425">
        <f>SUM(H24:H27)</f>
        <v>174</v>
      </c>
    </row>
    <row r="25" spans="1:9" ht="25.5">
      <c r="A25" s="392"/>
      <c r="B25" s="29" t="s">
        <v>62</v>
      </c>
      <c r="C25" s="32">
        <v>12</v>
      </c>
      <c r="D25" s="27">
        <v>8</v>
      </c>
      <c r="E25" s="27">
        <v>12</v>
      </c>
      <c r="F25" s="27">
        <v>10</v>
      </c>
      <c r="G25" s="27"/>
      <c r="H25" s="27">
        <f t="shared" si="0"/>
        <v>42</v>
      </c>
      <c r="I25" s="425"/>
    </row>
    <row r="26" spans="1:9" ht="12.75">
      <c r="A26" s="392"/>
      <c r="B26" s="29" t="s">
        <v>67</v>
      </c>
      <c r="C26" s="32">
        <v>11</v>
      </c>
      <c r="D26" s="27">
        <v>8</v>
      </c>
      <c r="E26" s="27">
        <v>10</v>
      </c>
      <c r="F26" s="27">
        <v>14</v>
      </c>
      <c r="G26" s="27"/>
      <c r="H26" s="27">
        <f t="shared" si="0"/>
        <v>43</v>
      </c>
      <c r="I26" s="425"/>
    </row>
    <row r="27" spans="1:9" ht="13.5" thickBot="1">
      <c r="A27" s="392"/>
      <c r="B27" s="101" t="s">
        <v>61</v>
      </c>
      <c r="C27" s="102">
        <v>14</v>
      </c>
      <c r="D27" s="103">
        <v>11</v>
      </c>
      <c r="E27" s="103">
        <v>12</v>
      </c>
      <c r="F27" s="103">
        <v>13</v>
      </c>
      <c r="G27" s="103"/>
      <c r="H27" s="103">
        <f t="shared" si="0"/>
        <v>50</v>
      </c>
      <c r="I27" s="425"/>
    </row>
    <row r="28" spans="1:9" ht="12.75">
      <c r="A28" s="391" t="s">
        <v>135</v>
      </c>
      <c r="B28" s="74" t="s">
        <v>138</v>
      </c>
      <c r="C28" s="76">
        <v>63</v>
      </c>
      <c r="D28" s="76">
        <v>54</v>
      </c>
      <c r="E28" s="76">
        <v>41</v>
      </c>
      <c r="F28" s="76">
        <v>36</v>
      </c>
      <c r="G28" s="76">
        <v>30</v>
      </c>
      <c r="H28" s="76">
        <f t="shared" si="0"/>
        <v>224</v>
      </c>
      <c r="I28" s="400">
        <f>SUM(H28:H29)</f>
        <v>411</v>
      </c>
    </row>
    <row r="29" spans="1:9" ht="13.5" thickBot="1">
      <c r="A29" s="393"/>
      <c r="B29" s="106" t="s">
        <v>74</v>
      </c>
      <c r="C29" s="107">
        <v>48</v>
      </c>
      <c r="D29" s="107">
        <v>30</v>
      </c>
      <c r="E29" s="107">
        <v>26</v>
      </c>
      <c r="F29" s="107">
        <v>31</v>
      </c>
      <c r="G29" s="107">
        <v>52</v>
      </c>
      <c r="H29" s="107">
        <f t="shared" si="0"/>
        <v>187</v>
      </c>
      <c r="I29" s="401"/>
    </row>
    <row r="30" spans="1:9" ht="12.75">
      <c r="A30" s="402" t="s">
        <v>10</v>
      </c>
      <c r="B30" s="63" t="s">
        <v>78</v>
      </c>
      <c r="C30" s="64">
        <v>11</v>
      </c>
      <c r="D30" s="65">
        <v>2</v>
      </c>
      <c r="E30" s="65">
        <v>4</v>
      </c>
      <c r="F30" s="65">
        <v>8</v>
      </c>
      <c r="G30" s="65"/>
      <c r="H30" s="65">
        <f t="shared" si="0"/>
        <v>25</v>
      </c>
      <c r="I30" s="446">
        <f>SUM(H30:H31)</f>
        <v>61</v>
      </c>
    </row>
    <row r="31" spans="1:9" ht="26.25" thickBot="1">
      <c r="A31" s="403"/>
      <c r="B31" s="67" t="s">
        <v>68</v>
      </c>
      <c r="C31" s="68">
        <v>10</v>
      </c>
      <c r="D31" s="69">
        <v>8</v>
      </c>
      <c r="E31" s="69">
        <v>10</v>
      </c>
      <c r="F31" s="69">
        <v>8</v>
      </c>
      <c r="G31" s="69"/>
      <c r="H31" s="69">
        <f t="shared" si="0"/>
        <v>36</v>
      </c>
      <c r="I31" s="448"/>
    </row>
    <row r="32" spans="1:9" ht="12.75">
      <c r="A32" s="402" t="s">
        <v>32</v>
      </c>
      <c r="B32" s="63" t="s">
        <v>69</v>
      </c>
      <c r="C32" s="64">
        <v>7</v>
      </c>
      <c r="D32" s="65">
        <v>4</v>
      </c>
      <c r="E32" s="65">
        <v>5</v>
      </c>
      <c r="F32" s="65">
        <v>3</v>
      </c>
      <c r="G32" s="65"/>
      <c r="H32" s="65">
        <f t="shared" si="0"/>
        <v>19</v>
      </c>
      <c r="I32" s="446">
        <f>SUM(H32:H34)</f>
        <v>62</v>
      </c>
    </row>
    <row r="33" spans="1:9" ht="12.75">
      <c r="A33" s="411"/>
      <c r="B33" s="29" t="s">
        <v>70</v>
      </c>
      <c r="C33" s="32">
        <v>7</v>
      </c>
      <c r="D33" s="27">
        <v>7</v>
      </c>
      <c r="E33" s="27">
        <v>7</v>
      </c>
      <c r="F33" s="27">
        <v>10</v>
      </c>
      <c r="G33" s="27"/>
      <c r="H33" s="27">
        <f t="shared" si="0"/>
        <v>31</v>
      </c>
      <c r="I33" s="450"/>
    </row>
    <row r="34" spans="1:9" ht="13.5" thickBot="1">
      <c r="A34" s="403"/>
      <c r="B34" s="67" t="s">
        <v>71</v>
      </c>
      <c r="C34" s="68">
        <v>4</v>
      </c>
      <c r="D34" s="69">
        <v>1</v>
      </c>
      <c r="E34" s="69">
        <v>4</v>
      </c>
      <c r="F34" s="69">
        <v>3</v>
      </c>
      <c r="G34" s="69"/>
      <c r="H34" s="69">
        <f t="shared" si="0"/>
        <v>12</v>
      </c>
      <c r="I34" s="448"/>
    </row>
    <row r="35" spans="1:9" ht="12.75">
      <c r="A35" s="402" t="s">
        <v>14</v>
      </c>
      <c r="B35" s="63" t="s">
        <v>72</v>
      </c>
      <c r="C35" s="64">
        <v>35</v>
      </c>
      <c r="D35" s="65">
        <v>40</v>
      </c>
      <c r="E35" s="65">
        <v>31</v>
      </c>
      <c r="F35" s="65">
        <v>33</v>
      </c>
      <c r="G35" s="65"/>
      <c r="H35" s="65">
        <f t="shared" si="0"/>
        <v>139</v>
      </c>
      <c r="I35" s="446">
        <f>SUM(H35:H36)</f>
        <v>172</v>
      </c>
    </row>
    <row r="36" spans="1:9" ht="13.5" thickBot="1">
      <c r="A36" s="403"/>
      <c r="B36" s="67" t="s">
        <v>114</v>
      </c>
      <c r="C36" s="69">
        <v>15</v>
      </c>
      <c r="D36" s="68"/>
      <c r="E36" s="69">
        <v>18</v>
      </c>
      <c r="F36" s="69"/>
      <c r="G36" s="69"/>
      <c r="H36" s="69">
        <f t="shared" si="0"/>
        <v>33</v>
      </c>
      <c r="I36" s="448"/>
    </row>
    <row r="37" spans="1:9" ht="39.75" thickBot="1">
      <c r="A37" s="79" t="s">
        <v>15</v>
      </c>
      <c r="B37" s="80" t="s">
        <v>120</v>
      </c>
      <c r="C37" s="81">
        <v>48</v>
      </c>
      <c r="D37" s="82">
        <v>61</v>
      </c>
      <c r="E37" s="82">
        <v>57</v>
      </c>
      <c r="F37" s="82">
        <v>59</v>
      </c>
      <c r="G37" s="82"/>
      <c r="H37" s="82">
        <f t="shared" si="0"/>
        <v>225</v>
      </c>
      <c r="I37" s="87">
        <f>SUM(H37:H37)</f>
        <v>225</v>
      </c>
    </row>
    <row r="38" spans="1:9" ht="12.75">
      <c r="A38" s="402" t="s">
        <v>11</v>
      </c>
      <c r="B38" s="74" t="s">
        <v>53</v>
      </c>
      <c r="C38" s="76"/>
      <c r="D38" s="76"/>
      <c r="E38" s="76">
        <v>1</v>
      </c>
      <c r="F38" s="76">
        <v>3</v>
      </c>
      <c r="G38" s="76"/>
      <c r="H38" s="76">
        <f t="shared" si="0"/>
        <v>4</v>
      </c>
      <c r="I38" s="446">
        <f>SUM(H38:H40)</f>
        <v>66</v>
      </c>
    </row>
    <row r="39" spans="1:9" ht="12.75">
      <c r="A39" s="411"/>
      <c r="B39" s="31" t="s">
        <v>54</v>
      </c>
      <c r="C39" s="28">
        <v>7</v>
      </c>
      <c r="D39" s="28">
        <v>6</v>
      </c>
      <c r="E39" s="28">
        <v>3</v>
      </c>
      <c r="F39" s="28">
        <v>3</v>
      </c>
      <c r="G39" s="28"/>
      <c r="H39" s="28">
        <f t="shared" si="0"/>
        <v>19</v>
      </c>
      <c r="I39" s="450"/>
    </row>
    <row r="40" spans="1:9" ht="27" thickBot="1">
      <c r="A40" s="403"/>
      <c r="B40" s="67" t="s">
        <v>131</v>
      </c>
      <c r="C40" s="68">
        <v>11</v>
      </c>
      <c r="D40" s="69">
        <v>11</v>
      </c>
      <c r="E40" s="69">
        <v>13</v>
      </c>
      <c r="F40" s="69">
        <v>8</v>
      </c>
      <c r="G40" s="69"/>
      <c r="H40" s="69">
        <f t="shared" si="0"/>
        <v>43</v>
      </c>
      <c r="I40" s="448"/>
    </row>
    <row r="41" spans="1:9" ht="12.75">
      <c r="A41" s="402" t="s">
        <v>12</v>
      </c>
      <c r="B41" s="63" t="s">
        <v>73</v>
      </c>
      <c r="C41" s="64">
        <v>5</v>
      </c>
      <c r="D41" s="65">
        <v>1</v>
      </c>
      <c r="E41" s="65">
        <v>5</v>
      </c>
      <c r="F41" s="65">
        <v>5</v>
      </c>
      <c r="G41" s="65"/>
      <c r="H41" s="65">
        <f t="shared" si="0"/>
        <v>16</v>
      </c>
      <c r="I41" s="446">
        <f>SUM(H41:H42)</f>
        <v>27</v>
      </c>
    </row>
    <row r="42" spans="1:9" ht="27" thickBot="1">
      <c r="A42" s="403"/>
      <c r="B42" s="67" t="s">
        <v>113</v>
      </c>
      <c r="C42" s="68">
        <v>3</v>
      </c>
      <c r="D42" s="69">
        <v>6</v>
      </c>
      <c r="E42" s="69">
        <v>2</v>
      </c>
      <c r="F42" s="69"/>
      <c r="G42" s="69"/>
      <c r="H42" s="69">
        <f t="shared" si="0"/>
        <v>11</v>
      </c>
      <c r="I42" s="448"/>
    </row>
    <row r="43" spans="1:9" ht="13.5" thickBot="1">
      <c r="A43" s="410" t="s">
        <v>13</v>
      </c>
      <c r="B43" s="401"/>
      <c r="C43" s="93">
        <f aca="true" t="shared" si="1" ref="C43:I43">SUM(C4:C42)</f>
        <v>621</v>
      </c>
      <c r="D43" s="93">
        <f t="shared" si="1"/>
        <v>545</v>
      </c>
      <c r="E43" s="93">
        <f t="shared" si="1"/>
        <v>545</v>
      </c>
      <c r="F43" s="93">
        <f t="shared" si="1"/>
        <v>494</v>
      </c>
      <c r="G43" s="93">
        <f t="shared" si="1"/>
        <v>83</v>
      </c>
      <c r="H43" s="93">
        <f t="shared" si="1"/>
        <v>2288</v>
      </c>
      <c r="I43" s="94">
        <f t="shared" si="1"/>
        <v>2288</v>
      </c>
    </row>
  </sheetData>
  <sheetProtection/>
  <mergeCells count="30">
    <mergeCell ref="A38:A40"/>
    <mergeCell ref="I38:I40"/>
    <mergeCell ref="A41:A42"/>
    <mergeCell ref="I41:I42"/>
    <mergeCell ref="A43:B43"/>
    <mergeCell ref="A30:A31"/>
    <mergeCell ref="I30:I31"/>
    <mergeCell ref="A32:A34"/>
    <mergeCell ref="I32:I34"/>
    <mergeCell ref="A35:A36"/>
    <mergeCell ref="I35:I36"/>
    <mergeCell ref="A20:A23"/>
    <mergeCell ref="I20:I23"/>
    <mergeCell ref="A24:A27"/>
    <mergeCell ref="I24:I27"/>
    <mergeCell ref="A28:A29"/>
    <mergeCell ref="I28:I29"/>
    <mergeCell ref="A9:A10"/>
    <mergeCell ref="I9:I10"/>
    <mergeCell ref="A12:A13"/>
    <mergeCell ref="I12:I13"/>
    <mergeCell ref="A15:A19"/>
    <mergeCell ref="I15:I19"/>
    <mergeCell ref="A1:I1"/>
    <mergeCell ref="A2:B3"/>
    <mergeCell ref="C2:G2"/>
    <mergeCell ref="H2:H3"/>
    <mergeCell ref="I2:I3"/>
    <mergeCell ref="A5:A6"/>
    <mergeCell ref="I5:I6"/>
  </mergeCells>
  <printOptions/>
  <pageMargins left="0.7" right="0.7" top="0.75" bottom="0.75" header="0.3" footer="0.3"/>
  <pageSetup horizontalDpi="600" verticalDpi="600" orientation="portrait" paperSize="9" scale="7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P183"/>
  <sheetViews>
    <sheetView zoomScale="85" zoomScaleNormal="85" zoomScaleSheetLayoutView="70" workbookViewId="0" topLeftCell="A1">
      <selection activeCell="A63" sqref="A63:IV63"/>
    </sheetView>
  </sheetViews>
  <sheetFormatPr defaultColWidth="9.00390625" defaultRowHeight="12.75"/>
  <cols>
    <col min="1" max="1" width="89.50390625" style="38" customWidth="1"/>
    <col min="2" max="2" width="7.50390625" style="55" customWidth="1"/>
    <col min="3" max="3" width="7.50390625" style="47" customWidth="1"/>
    <col min="4" max="4" width="12.00390625" style="114" customWidth="1"/>
    <col min="5" max="6" width="7.50390625" style="47" customWidth="1"/>
    <col min="7" max="7" width="12.00390625" style="114" customWidth="1"/>
    <col min="8" max="9" width="7.50390625" style="47" customWidth="1"/>
    <col min="10" max="10" width="12.00390625" style="48" customWidth="1"/>
    <col min="11" max="12" width="7.50390625" style="47" customWidth="1"/>
    <col min="13" max="13" width="12.00390625" style="114" customWidth="1"/>
    <col min="14" max="15" width="7.50390625" style="47" customWidth="1"/>
    <col min="16" max="16" width="12.00390625" style="115" customWidth="1"/>
  </cols>
  <sheetData>
    <row r="1" spans="1:16" ht="32.25" customHeight="1">
      <c r="A1" s="389" t="s">
        <v>307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</row>
    <row r="2" spans="1:16" ht="16.5" customHeight="1">
      <c r="A2" s="384" t="s">
        <v>130</v>
      </c>
      <c r="B2" s="378" t="s">
        <v>79</v>
      </c>
      <c r="C2" s="378"/>
      <c r="D2" s="379" t="s">
        <v>151</v>
      </c>
      <c r="E2" s="378" t="s">
        <v>80</v>
      </c>
      <c r="F2" s="378"/>
      <c r="G2" s="379" t="s">
        <v>152</v>
      </c>
      <c r="H2" s="378" t="s">
        <v>81</v>
      </c>
      <c r="I2" s="378"/>
      <c r="J2" s="379" t="s">
        <v>153</v>
      </c>
      <c r="K2" s="378" t="s">
        <v>82</v>
      </c>
      <c r="L2" s="378"/>
      <c r="M2" s="379" t="s">
        <v>154</v>
      </c>
      <c r="N2" s="378" t="s">
        <v>83</v>
      </c>
      <c r="O2" s="378"/>
      <c r="P2" s="379" t="s">
        <v>155</v>
      </c>
    </row>
    <row r="3" spans="1:16" ht="35.25" customHeight="1">
      <c r="A3" s="385"/>
      <c r="B3" s="377" t="s">
        <v>287</v>
      </c>
      <c r="C3" s="377"/>
      <c r="D3" s="380"/>
      <c r="E3" s="377" t="s">
        <v>261</v>
      </c>
      <c r="F3" s="377"/>
      <c r="G3" s="380"/>
      <c r="H3" s="377" t="s">
        <v>201</v>
      </c>
      <c r="I3" s="377"/>
      <c r="J3" s="380"/>
      <c r="K3" s="377" t="s">
        <v>188</v>
      </c>
      <c r="L3" s="377"/>
      <c r="M3" s="380"/>
      <c r="N3" s="377" t="s">
        <v>169</v>
      </c>
      <c r="O3" s="377"/>
      <c r="P3" s="380"/>
    </row>
    <row r="4" spans="1:16" ht="51.75" customHeight="1">
      <c r="A4" s="386"/>
      <c r="B4" s="26" t="s">
        <v>18</v>
      </c>
      <c r="C4" s="35" t="s">
        <v>20</v>
      </c>
      <c r="D4" s="381"/>
      <c r="E4" s="35" t="s">
        <v>18</v>
      </c>
      <c r="F4" s="35" t="s">
        <v>20</v>
      </c>
      <c r="G4" s="381"/>
      <c r="H4" s="35" t="s">
        <v>18</v>
      </c>
      <c r="I4" s="35" t="s">
        <v>20</v>
      </c>
      <c r="J4" s="381"/>
      <c r="K4" s="35" t="s">
        <v>18</v>
      </c>
      <c r="L4" s="35" t="s">
        <v>20</v>
      </c>
      <c r="M4" s="381"/>
      <c r="N4" s="26" t="s">
        <v>18</v>
      </c>
      <c r="O4" s="36" t="s">
        <v>20</v>
      </c>
      <c r="P4" s="381"/>
    </row>
    <row r="5" spans="1:16" s="3" customFormat="1" ht="15">
      <c r="A5" s="51" t="s">
        <v>33</v>
      </c>
      <c r="B5" s="43"/>
      <c r="C5" s="43"/>
      <c r="D5" s="44"/>
      <c r="E5" s="43"/>
      <c r="F5" s="43"/>
      <c r="G5" s="44"/>
      <c r="H5" s="43"/>
      <c r="I5" s="43"/>
      <c r="J5" s="43"/>
      <c r="K5" s="44"/>
      <c r="L5" s="44"/>
      <c r="M5" s="44"/>
      <c r="N5" s="43"/>
      <c r="O5" s="43"/>
      <c r="P5" s="44"/>
    </row>
    <row r="6" spans="1:16" s="3" customFormat="1" ht="15">
      <c r="A6" s="52" t="s">
        <v>84</v>
      </c>
      <c r="B6" s="43">
        <v>0</v>
      </c>
      <c r="C6" s="43">
        <f>'Ком.прием'!C41</f>
        <v>0</v>
      </c>
      <c r="D6" s="112">
        <f>B6-C6</f>
        <v>0</v>
      </c>
      <c r="E6" s="43">
        <v>5</v>
      </c>
      <c r="F6" s="43">
        <f>'Ком.прием'!D41</f>
        <v>1</v>
      </c>
      <c r="G6" s="112">
        <f>E6-F6</f>
        <v>4</v>
      </c>
      <c r="H6" s="43">
        <v>5</v>
      </c>
      <c r="I6" s="43">
        <f>'Ком.прием'!E41</f>
        <v>0</v>
      </c>
      <c r="J6" s="112">
        <f>H6-I6</f>
        <v>5</v>
      </c>
      <c r="K6" s="43">
        <v>0</v>
      </c>
      <c r="L6" s="43">
        <f>'Ком.прием'!F41</f>
        <v>0</v>
      </c>
      <c r="M6" s="112">
        <f>K6-L6</f>
        <v>0</v>
      </c>
      <c r="N6" s="43"/>
      <c r="O6" s="43"/>
      <c r="P6" s="43"/>
    </row>
    <row r="7" spans="1:16" s="3" customFormat="1" ht="15">
      <c r="A7" s="52" t="s">
        <v>85</v>
      </c>
      <c r="B7" s="43">
        <v>10</v>
      </c>
      <c r="C7" s="43">
        <f>'Ком.прием'!C42</f>
        <v>5</v>
      </c>
      <c r="D7" s="112">
        <f>B7-C7</f>
        <v>5</v>
      </c>
      <c r="E7" s="43">
        <v>10</v>
      </c>
      <c r="F7" s="43">
        <f>'Ком.прием'!D42</f>
        <v>1</v>
      </c>
      <c r="G7" s="112">
        <f>E7-F7</f>
        <v>9</v>
      </c>
      <c r="H7" s="43">
        <v>5</v>
      </c>
      <c r="I7" s="43">
        <f>'Ком.прием'!E42</f>
        <v>3</v>
      </c>
      <c r="J7" s="112">
        <f>H7-I7</f>
        <v>2</v>
      </c>
      <c r="K7" s="43">
        <v>2</v>
      </c>
      <c r="L7" s="43">
        <f>'Ком.прием'!F42</f>
        <v>1</v>
      </c>
      <c r="M7" s="112">
        <f>K7-L7</f>
        <v>1</v>
      </c>
      <c r="N7" s="43"/>
      <c r="O7" s="43"/>
      <c r="P7" s="43"/>
    </row>
    <row r="8" spans="1:16" s="3" customFormat="1" ht="15">
      <c r="A8" s="37"/>
      <c r="B8" s="43"/>
      <c r="C8" s="43"/>
      <c r="D8" s="112"/>
      <c r="E8" s="43"/>
      <c r="F8" s="43"/>
      <c r="G8" s="112"/>
      <c r="H8" s="43"/>
      <c r="I8" s="43"/>
      <c r="J8" s="112"/>
      <c r="K8" s="43"/>
      <c r="L8" s="43"/>
      <c r="M8" s="112"/>
      <c r="N8" s="43"/>
      <c r="O8" s="43"/>
      <c r="P8" s="43"/>
    </row>
    <row r="9" spans="1:16" s="3" customFormat="1" ht="15">
      <c r="A9" s="51" t="s">
        <v>34</v>
      </c>
      <c r="B9" s="43"/>
      <c r="C9" s="43"/>
      <c r="D9" s="112"/>
      <c r="E9" s="43"/>
      <c r="F9" s="43"/>
      <c r="G9" s="112"/>
      <c r="H9" s="43"/>
      <c r="I9" s="43"/>
      <c r="J9" s="112"/>
      <c r="K9" s="43"/>
      <c r="L9" s="43"/>
      <c r="M9" s="112"/>
      <c r="N9" s="43"/>
      <c r="O9" s="43"/>
      <c r="P9" s="43"/>
    </row>
    <row r="10" spans="1:16" s="3" customFormat="1" ht="15">
      <c r="A10" s="52" t="s">
        <v>86</v>
      </c>
      <c r="B10" s="43">
        <v>5</v>
      </c>
      <c r="C10" s="43">
        <f>'Ком.прием'!C37</f>
        <v>0</v>
      </c>
      <c r="D10" s="112">
        <f>B10-C10</f>
        <v>5</v>
      </c>
      <c r="E10" s="43">
        <v>5</v>
      </c>
      <c r="F10" s="43">
        <f>'Ком.прием'!D37</f>
        <v>0</v>
      </c>
      <c r="G10" s="112">
        <f>E10-F10</f>
        <v>5</v>
      </c>
      <c r="H10" s="43">
        <v>5</v>
      </c>
      <c r="I10" s="43">
        <f>'Ком.прием'!E37</f>
        <v>0</v>
      </c>
      <c r="J10" s="112">
        <f>H10-I10</f>
        <v>5</v>
      </c>
      <c r="K10" s="43">
        <v>0</v>
      </c>
      <c r="L10" s="43">
        <f>'Ком.прием'!F37</f>
        <v>0</v>
      </c>
      <c r="M10" s="112">
        <f>K10-L10</f>
        <v>0</v>
      </c>
      <c r="N10" s="43"/>
      <c r="O10" s="43"/>
      <c r="P10" s="43"/>
    </row>
    <row r="11" spans="1:16" s="3" customFormat="1" ht="15">
      <c r="A11" s="37"/>
      <c r="B11" s="43"/>
      <c r="C11" s="43"/>
      <c r="D11" s="112"/>
      <c r="E11" s="43"/>
      <c r="F11" s="43"/>
      <c r="G11" s="112"/>
      <c r="H11" s="43"/>
      <c r="I11" s="43"/>
      <c r="J11" s="112"/>
      <c r="K11" s="43"/>
      <c r="L11" s="43"/>
      <c r="M11" s="112"/>
      <c r="N11" s="43"/>
      <c r="O11" s="43"/>
      <c r="P11" s="43"/>
    </row>
    <row r="12" spans="1:16" ht="15">
      <c r="A12" s="51" t="s">
        <v>35</v>
      </c>
      <c r="B12" s="43"/>
      <c r="C12" s="45"/>
      <c r="D12" s="112"/>
      <c r="E12" s="43"/>
      <c r="F12" s="45"/>
      <c r="G12" s="112"/>
      <c r="H12" s="43"/>
      <c r="I12" s="45"/>
      <c r="J12" s="112"/>
      <c r="K12" s="43"/>
      <c r="L12" s="45"/>
      <c r="M12" s="112"/>
      <c r="N12" s="45"/>
      <c r="O12" s="45"/>
      <c r="P12" s="43"/>
    </row>
    <row r="13" spans="1:16" s="3" customFormat="1" ht="15">
      <c r="A13" s="52" t="s">
        <v>87</v>
      </c>
      <c r="B13" s="43">
        <v>5</v>
      </c>
      <c r="C13" s="43">
        <f>'Ком.прием'!C32</f>
        <v>0</v>
      </c>
      <c r="D13" s="112">
        <f>B13-C13</f>
        <v>5</v>
      </c>
      <c r="E13" s="43">
        <v>10</v>
      </c>
      <c r="F13" s="43">
        <f>'Ком.прием'!D32</f>
        <v>0</v>
      </c>
      <c r="G13" s="112">
        <f>E13-F13</f>
        <v>10</v>
      </c>
      <c r="H13" s="43">
        <v>5</v>
      </c>
      <c r="I13" s="43">
        <f>'Ком.прием'!E32</f>
        <v>0</v>
      </c>
      <c r="J13" s="112">
        <f>H13-I13</f>
        <v>5</v>
      </c>
      <c r="K13" s="43">
        <v>9</v>
      </c>
      <c r="L13" s="43">
        <f>'Ком.прием'!F32</f>
        <v>0</v>
      </c>
      <c r="M13" s="112">
        <f>K13-L13</f>
        <v>9</v>
      </c>
      <c r="N13" s="43"/>
      <c r="O13" s="43"/>
      <c r="P13" s="43"/>
    </row>
    <row r="14" spans="1:16" s="3" customFormat="1" ht="15">
      <c r="A14" s="52"/>
      <c r="B14" s="43"/>
      <c r="C14" s="43"/>
      <c r="D14" s="112"/>
      <c r="E14" s="43"/>
      <c r="F14" s="43"/>
      <c r="G14" s="112"/>
      <c r="H14" s="43"/>
      <c r="I14" s="43"/>
      <c r="J14" s="112"/>
      <c r="K14" s="43"/>
      <c r="L14" s="43"/>
      <c r="M14" s="112"/>
      <c r="N14" s="43"/>
      <c r="O14" s="43"/>
      <c r="P14" s="43"/>
    </row>
    <row r="15" spans="1:16" s="3" customFormat="1" ht="15">
      <c r="A15" s="51" t="s">
        <v>36</v>
      </c>
      <c r="B15" s="43"/>
      <c r="C15" s="43"/>
      <c r="D15" s="112"/>
      <c r="E15" s="43"/>
      <c r="F15" s="43"/>
      <c r="G15" s="112"/>
      <c r="H15" s="43"/>
      <c r="I15" s="43"/>
      <c r="J15" s="112"/>
      <c r="K15" s="43"/>
      <c r="L15" s="43"/>
      <c r="M15" s="112"/>
      <c r="N15" s="43"/>
      <c r="O15" s="43"/>
      <c r="P15" s="43"/>
    </row>
    <row r="16" spans="1:16" s="3" customFormat="1" ht="15">
      <c r="A16" s="52" t="s">
        <v>88</v>
      </c>
      <c r="B16" s="43">
        <v>3</v>
      </c>
      <c r="C16" s="43">
        <f>'Ком.прием'!C27</f>
        <v>0</v>
      </c>
      <c r="D16" s="112">
        <f>B16-C16</f>
        <v>3</v>
      </c>
      <c r="E16" s="43">
        <v>5</v>
      </c>
      <c r="F16" s="43">
        <f>'Ком.прием'!D27</f>
        <v>0</v>
      </c>
      <c r="G16" s="112">
        <f>E16-F16</f>
        <v>5</v>
      </c>
      <c r="H16" s="43">
        <v>5</v>
      </c>
      <c r="I16" s="43">
        <f>'Ком.прием'!E27</f>
        <v>4</v>
      </c>
      <c r="J16" s="112">
        <f>H16-I16</f>
        <v>1</v>
      </c>
      <c r="K16" s="43">
        <v>0</v>
      </c>
      <c r="L16" s="43">
        <f>'Ком.прием'!F27</f>
        <v>0</v>
      </c>
      <c r="M16" s="112">
        <f>K16-L16</f>
        <v>0</v>
      </c>
      <c r="N16" s="43"/>
      <c r="O16" s="43"/>
      <c r="P16" s="43"/>
    </row>
    <row r="17" spans="1:16" ht="15">
      <c r="A17" s="52" t="s">
        <v>89</v>
      </c>
      <c r="B17" s="43">
        <v>3</v>
      </c>
      <c r="C17" s="43">
        <f>'Ком.прием'!C28</f>
        <v>2</v>
      </c>
      <c r="D17" s="112">
        <f>B17-C17</f>
        <v>1</v>
      </c>
      <c r="E17" s="43">
        <v>5</v>
      </c>
      <c r="F17" s="43">
        <f>'Ком.прием'!D28</f>
        <v>0</v>
      </c>
      <c r="G17" s="112">
        <f>E17-F17</f>
        <v>5</v>
      </c>
      <c r="H17" s="43">
        <v>5</v>
      </c>
      <c r="I17" s="43">
        <f>'Ком.прием'!E28</f>
        <v>1</v>
      </c>
      <c r="J17" s="112">
        <f>H17-I17</f>
        <v>4</v>
      </c>
      <c r="K17" s="43">
        <v>0</v>
      </c>
      <c r="L17" s="43">
        <f>'Ком.прием'!F28</f>
        <v>0</v>
      </c>
      <c r="M17" s="112">
        <f>K17-L17</f>
        <v>0</v>
      </c>
      <c r="N17" s="43"/>
      <c r="O17" s="43"/>
      <c r="P17" s="43"/>
    </row>
    <row r="18" spans="1:16" s="3" customFormat="1" ht="15">
      <c r="A18" s="52"/>
      <c r="B18" s="43"/>
      <c r="C18" s="43"/>
      <c r="D18" s="112"/>
      <c r="E18" s="43"/>
      <c r="F18" s="43"/>
      <c r="G18" s="112"/>
      <c r="H18" s="43"/>
      <c r="I18" s="43"/>
      <c r="J18" s="112"/>
      <c r="K18" s="43"/>
      <c r="L18" s="43"/>
      <c r="M18" s="112"/>
      <c r="N18" s="43"/>
      <c r="O18" s="43"/>
      <c r="P18" s="43"/>
    </row>
    <row r="19" spans="1:16" s="3" customFormat="1" ht="15">
      <c r="A19" s="51" t="s">
        <v>37</v>
      </c>
      <c r="B19" s="43"/>
      <c r="C19" s="43"/>
      <c r="D19" s="112"/>
      <c r="E19" s="43"/>
      <c r="F19" s="43"/>
      <c r="G19" s="112"/>
      <c r="H19" s="43"/>
      <c r="I19" s="43"/>
      <c r="J19" s="112"/>
      <c r="K19" s="43"/>
      <c r="L19" s="43"/>
      <c r="M19" s="112"/>
      <c r="N19" s="43"/>
      <c r="O19" s="43"/>
      <c r="P19" s="43"/>
    </row>
    <row r="20" spans="1:16" s="3" customFormat="1" ht="15">
      <c r="A20" s="52" t="s">
        <v>90</v>
      </c>
      <c r="B20" s="43">
        <v>5</v>
      </c>
      <c r="C20" s="43">
        <f>'Ком.прием'!C33</f>
        <v>0</v>
      </c>
      <c r="D20" s="112">
        <f>B20-C20</f>
        <v>5</v>
      </c>
      <c r="E20" s="43">
        <v>5</v>
      </c>
      <c r="F20" s="43">
        <f>'Ком.прием'!D33</f>
        <v>0</v>
      </c>
      <c r="G20" s="112">
        <f>E20-F20</f>
        <v>5</v>
      </c>
      <c r="H20" s="43">
        <v>5</v>
      </c>
      <c r="I20" s="43">
        <f>'Ком.прием'!E33</f>
        <v>0</v>
      </c>
      <c r="J20" s="112">
        <f>H20-I20</f>
        <v>5</v>
      </c>
      <c r="K20" s="43">
        <v>6</v>
      </c>
      <c r="L20" s="43">
        <f>'Ком.прием'!F33</f>
        <v>1</v>
      </c>
      <c r="M20" s="112">
        <f>K20-L20</f>
        <v>5</v>
      </c>
      <c r="N20" s="43"/>
      <c r="O20" s="43"/>
      <c r="P20" s="43"/>
    </row>
    <row r="21" spans="1:16" s="3" customFormat="1" ht="15">
      <c r="A21" s="52"/>
      <c r="B21" s="43"/>
      <c r="C21" s="43"/>
      <c r="D21" s="112"/>
      <c r="E21" s="43"/>
      <c r="F21" s="43"/>
      <c r="G21" s="112"/>
      <c r="H21" s="43"/>
      <c r="I21" s="43"/>
      <c r="J21" s="112"/>
      <c r="K21" s="43"/>
      <c r="L21" s="43"/>
      <c r="M21" s="112"/>
      <c r="N21" s="43"/>
      <c r="O21" s="43"/>
      <c r="P21" s="43"/>
    </row>
    <row r="22" spans="1:16" s="3" customFormat="1" ht="15">
      <c r="A22" s="51" t="s">
        <v>38</v>
      </c>
      <c r="B22" s="43"/>
      <c r="C22" s="43"/>
      <c r="D22" s="112"/>
      <c r="E22" s="43"/>
      <c r="F22" s="43"/>
      <c r="G22" s="112"/>
      <c r="H22" s="43"/>
      <c r="I22" s="43"/>
      <c r="J22" s="112"/>
      <c r="K22" s="43"/>
      <c r="L22" s="43"/>
      <c r="M22" s="112"/>
      <c r="N22" s="43"/>
      <c r="O22" s="43"/>
      <c r="P22" s="43"/>
    </row>
    <row r="23" spans="1:16" s="3" customFormat="1" ht="15" customHeight="1">
      <c r="A23" s="52" t="s">
        <v>91</v>
      </c>
      <c r="B23" s="43">
        <v>5</v>
      </c>
      <c r="C23" s="43">
        <f>'Ком.прием'!C44</f>
        <v>1</v>
      </c>
      <c r="D23" s="112">
        <f>B23-C23</f>
        <v>4</v>
      </c>
      <c r="E23" s="43">
        <v>5</v>
      </c>
      <c r="F23" s="43">
        <f>'Ком.прием'!D44</f>
        <v>0</v>
      </c>
      <c r="G23" s="112">
        <f>E23-F23</f>
        <v>5</v>
      </c>
      <c r="H23" s="43">
        <v>5</v>
      </c>
      <c r="I23" s="43">
        <f>'Ком.прием'!E44</f>
        <v>2</v>
      </c>
      <c r="J23" s="112">
        <f>H23-I23</f>
        <v>3</v>
      </c>
      <c r="K23" s="43">
        <v>0</v>
      </c>
      <c r="L23" s="43">
        <f>'Ком.прием'!F44</f>
        <v>0</v>
      </c>
      <c r="M23" s="112">
        <f>K23-L23</f>
        <v>0</v>
      </c>
      <c r="N23" s="46"/>
      <c r="O23" s="43"/>
      <c r="P23" s="43"/>
    </row>
    <row r="24" spans="1:16" ht="15">
      <c r="A24" s="37"/>
      <c r="B24" s="43"/>
      <c r="C24" s="45"/>
      <c r="D24" s="112"/>
      <c r="E24" s="43"/>
      <c r="F24" s="45"/>
      <c r="G24" s="112"/>
      <c r="H24" s="43"/>
      <c r="I24" s="45"/>
      <c r="J24" s="112"/>
      <c r="K24" s="43"/>
      <c r="L24" s="45"/>
      <c r="M24" s="112"/>
      <c r="N24" s="45"/>
      <c r="O24" s="45"/>
      <c r="P24" s="43"/>
    </row>
    <row r="25" spans="1:16" ht="15">
      <c r="A25" s="51" t="s">
        <v>39</v>
      </c>
      <c r="B25" s="43"/>
      <c r="C25" s="45"/>
      <c r="D25" s="112"/>
      <c r="E25" s="43"/>
      <c r="F25" s="45"/>
      <c r="G25" s="112"/>
      <c r="H25" s="43"/>
      <c r="I25" s="45"/>
      <c r="J25" s="112"/>
      <c r="K25" s="43"/>
      <c r="L25" s="45"/>
      <c r="M25" s="112"/>
      <c r="N25" s="45"/>
      <c r="O25" s="45"/>
      <c r="P25" s="43"/>
    </row>
    <row r="26" spans="1:16" s="3" customFormat="1" ht="15" customHeight="1">
      <c r="A26" s="52" t="s">
        <v>118</v>
      </c>
      <c r="B26" s="43">
        <v>5</v>
      </c>
      <c r="C26" s="43">
        <f>'Ком.прием'!C30</f>
        <v>0</v>
      </c>
      <c r="D26" s="112">
        <f>B26-C26</f>
        <v>5</v>
      </c>
      <c r="E26" s="43">
        <v>5</v>
      </c>
      <c r="F26" s="46">
        <f>'Ком.прием'!D30</f>
        <v>0</v>
      </c>
      <c r="G26" s="112">
        <f>E26-F26</f>
        <v>5</v>
      </c>
      <c r="H26" s="43">
        <v>5</v>
      </c>
      <c r="I26" s="43">
        <f>'Ком.прием'!E30</f>
        <v>1</v>
      </c>
      <c r="J26" s="112">
        <f>H26-I26</f>
        <v>4</v>
      </c>
      <c r="K26" s="43">
        <v>4</v>
      </c>
      <c r="L26" s="43">
        <f>'Ком.прием'!F30</f>
        <v>2</v>
      </c>
      <c r="M26" s="112">
        <f>K26-L26</f>
        <v>2</v>
      </c>
      <c r="N26" s="43"/>
      <c r="O26" s="43"/>
      <c r="P26" s="43"/>
    </row>
    <row r="27" spans="1:16" s="3" customFormat="1" ht="15" customHeight="1">
      <c r="A27" s="52" t="s">
        <v>160</v>
      </c>
      <c r="B27" s="43">
        <v>0</v>
      </c>
      <c r="C27" s="43">
        <f>'Ком.прием'!C31</f>
        <v>0</v>
      </c>
      <c r="D27" s="112">
        <f>B27-C27</f>
        <v>0</v>
      </c>
      <c r="E27" s="43">
        <v>10</v>
      </c>
      <c r="F27" s="46">
        <f>'Ком.прием'!D31</f>
        <v>0</v>
      </c>
      <c r="G27" s="112">
        <f>E27-F27</f>
        <v>10</v>
      </c>
      <c r="H27" s="43">
        <v>5</v>
      </c>
      <c r="I27" s="43">
        <f>'Ком.прием'!E31</f>
        <v>0</v>
      </c>
      <c r="J27" s="112">
        <f>H27-I27</f>
        <v>5</v>
      </c>
      <c r="K27" s="43">
        <v>2</v>
      </c>
      <c r="L27" s="43">
        <f>'Ком.прием'!F31</f>
        <v>0</v>
      </c>
      <c r="M27" s="112">
        <f>K27-L27</f>
        <v>2</v>
      </c>
      <c r="N27" s="43"/>
      <c r="O27" s="43"/>
      <c r="P27" s="43"/>
    </row>
    <row r="28" spans="1:16" s="3" customFormat="1" ht="15">
      <c r="A28" s="52"/>
      <c r="B28" s="43"/>
      <c r="C28" s="43"/>
      <c r="D28" s="112"/>
      <c r="E28" s="43"/>
      <c r="F28" s="46"/>
      <c r="G28" s="112"/>
      <c r="H28" s="43"/>
      <c r="I28" s="43"/>
      <c r="J28" s="112"/>
      <c r="K28" s="43"/>
      <c r="L28" s="43"/>
      <c r="M28" s="112"/>
      <c r="N28" s="43"/>
      <c r="O28" s="43"/>
      <c r="P28" s="43"/>
    </row>
    <row r="29" spans="1:16" s="3" customFormat="1" ht="15">
      <c r="A29" s="51" t="s">
        <v>40</v>
      </c>
      <c r="B29" s="43"/>
      <c r="C29" s="43"/>
      <c r="D29" s="112"/>
      <c r="E29" s="43"/>
      <c r="F29" s="46"/>
      <c r="G29" s="112"/>
      <c r="H29" s="43"/>
      <c r="I29" s="43"/>
      <c r="J29" s="112"/>
      <c r="K29" s="43"/>
      <c r="L29" s="43"/>
      <c r="M29" s="112"/>
      <c r="N29" s="43"/>
      <c r="O29" s="43"/>
      <c r="P29" s="43"/>
    </row>
    <row r="30" spans="1:16" s="3" customFormat="1" ht="15">
      <c r="A30" s="52" t="s">
        <v>92</v>
      </c>
      <c r="B30" s="43">
        <v>15</v>
      </c>
      <c r="C30" s="43">
        <f>'Ком.прием'!C40</f>
        <v>0</v>
      </c>
      <c r="D30" s="112">
        <f>B30-C30</f>
        <v>15</v>
      </c>
      <c r="E30" s="43">
        <v>10</v>
      </c>
      <c r="F30" s="43">
        <f>'Ком.прием'!D40</f>
        <v>2</v>
      </c>
      <c r="G30" s="112">
        <f>E30-F30</f>
        <v>8</v>
      </c>
      <c r="H30" s="43">
        <v>5</v>
      </c>
      <c r="I30" s="43">
        <f>'Ком.прием'!E40</f>
        <v>3</v>
      </c>
      <c r="J30" s="112">
        <f>H30-I30</f>
        <v>2</v>
      </c>
      <c r="K30" s="43">
        <v>4</v>
      </c>
      <c r="L30" s="43">
        <f>'Ком.прием'!F40</f>
        <v>2</v>
      </c>
      <c r="M30" s="112">
        <f>K30-L30</f>
        <v>2</v>
      </c>
      <c r="N30" s="43"/>
      <c r="O30" s="43"/>
      <c r="P30" s="43"/>
    </row>
    <row r="31" spans="1:16" s="3" customFormat="1" ht="15">
      <c r="A31" s="52"/>
      <c r="B31" s="43"/>
      <c r="C31" s="43"/>
      <c r="D31" s="112"/>
      <c r="E31" s="43"/>
      <c r="F31" s="46"/>
      <c r="G31" s="112"/>
      <c r="H31" s="43"/>
      <c r="I31" s="43"/>
      <c r="J31" s="112"/>
      <c r="K31" s="43"/>
      <c r="L31" s="43"/>
      <c r="M31" s="112"/>
      <c r="N31" s="43"/>
      <c r="O31" s="43"/>
      <c r="P31" s="43"/>
    </row>
    <row r="32" spans="1:16" s="3" customFormat="1" ht="15">
      <c r="A32" s="51" t="s">
        <v>51</v>
      </c>
      <c r="B32" s="43"/>
      <c r="C32" s="43"/>
      <c r="D32" s="112"/>
      <c r="E32" s="43"/>
      <c r="F32" s="46"/>
      <c r="G32" s="112"/>
      <c r="H32" s="43"/>
      <c r="I32" s="43"/>
      <c r="J32" s="112"/>
      <c r="K32" s="43"/>
      <c r="L32" s="43"/>
      <c r="M32" s="112"/>
      <c r="N32" s="43"/>
      <c r="O32" s="43"/>
      <c r="P32" s="43"/>
    </row>
    <row r="33" spans="1:16" s="3" customFormat="1" ht="15">
      <c r="A33" s="52" t="s">
        <v>177</v>
      </c>
      <c r="B33" s="43">
        <v>50</v>
      </c>
      <c r="C33" s="43">
        <f>'Ком.прием'!C35</f>
        <v>138</v>
      </c>
      <c r="D33" s="112">
        <f>B33-C33</f>
        <v>-88</v>
      </c>
      <c r="E33" s="43">
        <v>70</v>
      </c>
      <c r="F33" s="43">
        <f>'Ком.прием'!D35</f>
        <v>97</v>
      </c>
      <c r="G33" s="112">
        <f>E33-F33</f>
        <v>-27</v>
      </c>
      <c r="H33" s="43">
        <v>50</v>
      </c>
      <c r="I33" s="43">
        <f>'Ком.прием'!E35</f>
        <v>81</v>
      </c>
      <c r="J33" s="112">
        <f>H33-I33</f>
        <v>-31</v>
      </c>
      <c r="K33" s="162">
        <v>69</v>
      </c>
      <c r="L33" s="43">
        <f>'Ком.прием'!F35</f>
        <v>82</v>
      </c>
      <c r="M33" s="112">
        <f>K33-L33</f>
        <v>-13</v>
      </c>
      <c r="N33" s="43">
        <v>87</v>
      </c>
      <c r="O33" s="43">
        <f>'Ком.прием'!G35</f>
        <v>88</v>
      </c>
      <c r="P33" s="112">
        <f>N33-O33</f>
        <v>-1</v>
      </c>
    </row>
    <row r="34" spans="1:16" s="3" customFormat="1" ht="15">
      <c r="A34" s="39"/>
      <c r="B34" s="43"/>
      <c r="C34" s="43"/>
      <c r="D34" s="112"/>
      <c r="E34" s="43"/>
      <c r="F34" s="43"/>
      <c r="G34" s="112"/>
      <c r="H34" s="43"/>
      <c r="I34" s="43"/>
      <c r="J34" s="112"/>
      <c r="K34" s="43"/>
      <c r="L34" s="43"/>
      <c r="M34" s="112"/>
      <c r="N34" s="43"/>
      <c r="O34" s="43"/>
      <c r="P34" s="43"/>
    </row>
    <row r="35" spans="1:16" s="3" customFormat="1" ht="15.75" customHeight="1">
      <c r="A35" s="384" t="s">
        <v>130</v>
      </c>
      <c r="B35" s="378" t="s">
        <v>79</v>
      </c>
      <c r="C35" s="378"/>
      <c r="D35" s="379" t="s">
        <v>151</v>
      </c>
      <c r="E35" s="378" t="s">
        <v>80</v>
      </c>
      <c r="F35" s="378"/>
      <c r="G35" s="379" t="s">
        <v>152</v>
      </c>
      <c r="H35" s="378" t="s">
        <v>81</v>
      </c>
      <c r="I35" s="378"/>
      <c r="J35" s="379" t="s">
        <v>153</v>
      </c>
      <c r="K35" s="378" t="s">
        <v>82</v>
      </c>
      <c r="L35" s="378"/>
      <c r="M35" s="379" t="s">
        <v>154</v>
      </c>
      <c r="N35" s="378" t="s">
        <v>83</v>
      </c>
      <c r="O35" s="378"/>
      <c r="P35" s="379" t="s">
        <v>155</v>
      </c>
    </row>
    <row r="36" spans="1:16" s="3" customFormat="1" ht="36.75" customHeight="1">
      <c r="A36" s="385"/>
      <c r="B36" s="377" t="s">
        <v>287</v>
      </c>
      <c r="C36" s="377"/>
      <c r="D36" s="380"/>
      <c r="E36" s="377" t="s">
        <v>261</v>
      </c>
      <c r="F36" s="377"/>
      <c r="G36" s="380"/>
      <c r="H36" s="377" t="s">
        <v>201</v>
      </c>
      <c r="I36" s="377"/>
      <c r="J36" s="380"/>
      <c r="K36" s="377" t="s">
        <v>188</v>
      </c>
      <c r="L36" s="377"/>
      <c r="M36" s="380"/>
      <c r="N36" s="377" t="s">
        <v>169</v>
      </c>
      <c r="O36" s="377"/>
      <c r="P36" s="380"/>
    </row>
    <row r="37" spans="1:16" s="3" customFormat="1" ht="26.25">
      <c r="A37" s="386"/>
      <c r="B37" s="26" t="s">
        <v>18</v>
      </c>
      <c r="C37" s="35" t="s">
        <v>20</v>
      </c>
      <c r="D37" s="381"/>
      <c r="E37" s="35" t="s">
        <v>18</v>
      </c>
      <c r="F37" s="35" t="s">
        <v>20</v>
      </c>
      <c r="G37" s="381"/>
      <c r="H37" s="35" t="s">
        <v>18</v>
      </c>
      <c r="I37" s="35" t="s">
        <v>20</v>
      </c>
      <c r="J37" s="381"/>
      <c r="K37" s="35" t="s">
        <v>18</v>
      </c>
      <c r="L37" s="35" t="s">
        <v>20</v>
      </c>
      <c r="M37" s="381"/>
      <c r="N37" s="26" t="s">
        <v>18</v>
      </c>
      <c r="O37" s="36" t="s">
        <v>20</v>
      </c>
      <c r="P37" s="381"/>
    </row>
    <row r="38" spans="1:16" s="3" customFormat="1" ht="15">
      <c r="A38" s="51" t="s">
        <v>52</v>
      </c>
      <c r="B38" s="43"/>
      <c r="C38" s="43"/>
      <c r="D38" s="112"/>
      <c r="E38" s="43"/>
      <c r="F38" s="43"/>
      <c r="G38" s="112"/>
      <c r="H38" s="43"/>
      <c r="I38" s="43"/>
      <c r="J38" s="112"/>
      <c r="K38" s="43"/>
      <c r="L38" s="43"/>
      <c r="M38" s="112"/>
      <c r="N38" s="43"/>
      <c r="O38" s="43"/>
      <c r="P38" s="43"/>
    </row>
    <row r="39" spans="1:16" s="3" customFormat="1" ht="15">
      <c r="A39" s="52" t="s">
        <v>176</v>
      </c>
      <c r="B39" s="43">
        <v>20</v>
      </c>
      <c r="C39" s="43">
        <f>'Ком.прием'!C36</f>
        <v>31</v>
      </c>
      <c r="D39" s="112">
        <f>B39-C39</f>
        <v>-11</v>
      </c>
      <c r="E39" s="43">
        <v>20</v>
      </c>
      <c r="F39" s="43">
        <f>'Ком.прием'!D36</f>
        <v>10</v>
      </c>
      <c r="G39" s="112">
        <f>E39-F39</f>
        <v>10</v>
      </c>
      <c r="H39" s="43">
        <v>20</v>
      </c>
      <c r="I39" s="43">
        <f>'Ком.прием'!E36</f>
        <v>16</v>
      </c>
      <c r="J39" s="112">
        <f>H39-I39</f>
        <v>4</v>
      </c>
      <c r="K39" s="43">
        <v>17</v>
      </c>
      <c r="L39" s="43">
        <f>'Ком.прием'!F36</f>
        <v>6</v>
      </c>
      <c r="M39" s="112">
        <f>K39-L39</f>
        <v>11</v>
      </c>
      <c r="N39" s="43">
        <v>6</v>
      </c>
      <c r="O39" s="43">
        <f>'Ком.прием'!G36</f>
        <v>14</v>
      </c>
      <c r="P39" s="112">
        <f>N39-O39</f>
        <v>-8</v>
      </c>
    </row>
    <row r="40" spans="1:16" s="3" customFormat="1" ht="15">
      <c r="A40" s="39"/>
      <c r="B40" s="43"/>
      <c r="C40" s="43"/>
      <c r="D40" s="112"/>
      <c r="E40" s="43"/>
      <c r="F40" s="43"/>
      <c r="G40" s="112"/>
      <c r="H40" s="43"/>
      <c r="I40" s="43"/>
      <c r="J40" s="112"/>
      <c r="K40" s="43"/>
      <c r="L40" s="43"/>
      <c r="M40" s="112"/>
      <c r="N40" s="43"/>
      <c r="O40" s="43"/>
      <c r="P40" s="43"/>
    </row>
    <row r="41" spans="1:16" s="3" customFormat="1" ht="15">
      <c r="A41" s="51" t="s">
        <v>41</v>
      </c>
      <c r="B41" s="43"/>
      <c r="C41" s="43"/>
      <c r="D41" s="112"/>
      <c r="E41" s="43"/>
      <c r="F41" s="43"/>
      <c r="G41" s="112"/>
      <c r="H41" s="43"/>
      <c r="I41" s="43"/>
      <c r="J41" s="112"/>
      <c r="K41" s="43"/>
      <c r="L41" s="43"/>
      <c r="M41" s="112"/>
      <c r="N41" s="43"/>
      <c r="O41" s="43"/>
      <c r="P41" s="43"/>
    </row>
    <row r="42" spans="1:16" s="3" customFormat="1" ht="15">
      <c r="A42" s="52" t="s">
        <v>93</v>
      </c>
      <c r="B42" s="43">
        <v>15</v>
      </c>
      <c r="C42" s="43">
        <f>'Ком.прием'!C19</f>
        <v>0</v>
      </c>
      <c r="D42" s="112">
        <f>B42-C42</f>
        <v>15</v>
      </c>
      <c r="E42" s="43">
        <v>15</v>
      </c>
      <c r="F42" s="43">
        <f>'Ком.прием'!D19</f>
        <v>0</v>
      </c>
      <c r="G42" s="112">
        <f>E42-F42</f>
        <v>15</v>
      </c>
      <c r="H42" s="43">
        <v>5</v>
      </c>
      <c r="I42" s="43">
        <f>'Ком.прием'!E19</f>
        <v>3</v>
      </c>
      <c r="J42" s="112">
        <f>H42-I42</f>
        <v>2</v>
      </c>
      <c r="K42" s="43">
        <v>0</v>
      </c>
      <c r="L42" s="43">
        <f>'Ком.прием'!F19</f>
        <v>0</v>
      </c>
      <c r="M42" s="112">
        <f>K42-L42</f>
        <v>0</v>
      </c>
      <c r="N42" s="43"/>
      <c r="O42" s="43"/>
      <c r="P42" s="43"/>
    </row>
    <row r="43" spans="1:16" ht="15">
      <c r="A43" s="37"/>
      <c r="B43" s="43"/>
      <c r="C43" s="45"/>
      <c r="D43" s="112"/>
      <c r="E43" s="43"/>
      <c r="F43" s="45"/>
      <c r="G43" s="112"/>
      <c r="H43" s="43"/>
      <c r="I43" s="45"/>
      <c r="J43" s="112"/>
      <c r="K43" s="45"/>
      <c r="L43" s="45"/>
      <c r="M43" s="112"/>
      <c r="N43" s="45"/>
      <c r="O43" s="45"/>
      <c r="P43" s="43"/>
    </row>
    <row r="44" spans="1:16" s="3" customFormat="1" ht="15">
      <c r="A44" s="51" t="s">
        <v>42</v>
      </c>
      <c r="B44" s="43"/>
      <c r="C44" s="43"/>
      <c r="D44" s="112"/>
      <c r="E44" s="43"/>
      <c r="F44" s="46"/>
      <c r="G44" s="112"/>
      <c r="H44" s="43"/>
      <c r="I44" s="43"/>
      <c r="J44" s="112"/>
      <c r="K44" s="43"/>
      <c r="L44" s="43"/>
      <c r="M44" s="112"/>
      <c r="N44" s="43"/>
      <c r="O44" s="43"/>
      <c r="P44" s="43"/>
    </row>
    <row r="45" spans="1:16" s="3" customFormat="1" ht="15">
      <c r="A45" s="52" t="s">
        <v>121</v>
      </c>
      <c r="B45" s="53">
        <f>SUM(B46:B47)</f>
        <v>45</v>
      </c>
      <c r="C45" s="53">
        <f>SUM(C46:C47)</f>
        <v>27</v>
      </c>
      <c r="D45" s="112">
        <f aca="true" t="shared" si="0" ref="D45:D51">B45-C45</f>
        <v>18</v>
      </c>
      <c r="E45" s="53">
        <f>SUM(E46:E47)</f>
        <v>60</v>
      </c>
      <c r="F45" s="53">
        <f>SUM(F46:F47)</f>
        <v>19</v>
      </c>
      <c r="G45" s="112">
        <f aca="true" t="shared" si="1" ref="G45:G51">E45-F45</f>
        <v>41</v>
      </c>
      <c r="H45" s="53">
        <f>SUM(H46:H47)</f>
        <v>55</v>
      </c>
      <c r="I45" s="53">
        <f>SUM(I46:I47)</f>
        <v>32</v>
      </c>
      <c r="J45" s="112">
        <f aca="true" t="shared" si="2" ref="J45:J51">H45-I45</f>
        <v>23</v>
      </c>
      <c r="K45" s="53">
        <f>SUM(K46:K47)</f>
        <v>48</v>
      </c>
      <c r="L45" s="53">
        <f>SUM(L46:L47)</f>
        <v>44</v>
      </c>
      <c r="M45" s="112">
        <f aca="true" t="shared" si="3" ref="M45:M51">K45-L45</f>
        <v>4</v>
      </c>
      <c r="N45" s="43"/>
      <c r="O45" s="43"/>
      <c r="P45" s="43"/>
    </row>
    <row r="46" spans="1:16" s="3" customFormat="1" ht="15">
      <c r="A46" s="42" t="s">
        <v>126</v>
      </c>
      <c r="B46" s="43">
        <v>25</v>
      </c>
      <c r="C46" s="43">
        <f>'Ком.прием'!C18</f>
        <v>16</v>
      </c>
      <c r="D46" s="112">
        <f t="shared" si="0"/>
        <v>9</v>
      </c>
      <c r="E46" s="43">
        <v>30</v>
      </c>
      <c r="F46" s="43">
        <f>'Ком.прием'!D18</f>
        <v>6</v>
      </c>
      <c r="G46" s="112">
        <f t="shared" si="1"/>
        <v>24</v>
      </c>
      <c r="H46" s="43">
        <v>25</v>
      </c>
      <c r="I46" s="43">
        <f>'Ком.прием'!E18</f>
        <v>17</v>
      </c>
      <c r="J46" s="112">
        <f t="shared" si="2"/>
        <v>8</v>
      </c>
      <c r="K46" s="43">
        <v>21</v>
      </c>
      <c r="L46" s="43">
        <f>'Ком.прием'!F18</f>
        <v>18</v>
      </c>
      <c r="M46" s="112">
        <f t="shared" si="3"/>
        <v>3</v>
      </c>
      <c r="N46" s="43"/>
      <c r="O46" s="43"/>
      <c r="P46" s="43"/>
    </row>
    <row r="47" spans="1:16" s="3" customFormat="1" ht="30">
      <c r="A47" s="42" t="s">
        <v>119</v>
      </c>
      <c r="B47" s="43">
        <v>20</v>
      </c>
      <c r="C47" s="43">
        <f>'Ком.прием'!C48</f>
        <v>11</v>
      </c>
      <c r="D47" s="112">
        <f t="shared" si="0"/>
        <v>9</v>
      </c>
      <c r="E47" s="43">
        <v>30</v>
      </c>
      <c r="F47" s="46">
        <f>'Ком.прием'!D48</f>
        <v>13</v>
      </c>
      <c r="G47" s="112">
        <f t="shared" si="1"/>
        <v>17</v>
      </c>
      <c r="H47" s="43">
        <v>30</v>
      </c>
      <c r="I47" s="43">
        <f>'Ком.прием'!E48</f>
        <v>15</v>
      </c>
      <c r="J47" s="112">
        <f t="shared" si="2"/>
        <v>15</v>
      </c>
      <c r="K47" s="43">
        <v>27</v>
      </c>
      <c r="L47" s="43">
        <f>'Ком.прием'!F48</f>
        <v>26</v>
      </c>
      <c r="M47" s="112">
        <f t="shared" si="3"/>
        <v>1</v>
      </c>
      <c r="N47" s="43"/>
      <c r="O47" s="43"/>
      <c r="P47" s="43"/>
    </row>
    <row r="48" spans="1:16" s="3" customFormat="1" ht="15">
      <c r="A48" s="52" t="s">
        <v>94</v>
      </c>
      <c r="B48" s="43">
        <v>15</v>
      </c>
      <c r="C48" s="43">
        <f>'Ком.прием'!C45</f>
        <v>4</v>
      </c>
      <c r="D48" s="112">
        <f t="shared" si="0"/>
        <v>11</v>
      </c>
      <c r="E48" s="43">
        <v>30</v>
      </c>
      <c r="F48" s="43">
        <f>'Ком.прием'!D45</f>
        <v>7</v>
      </c>
      <c r="G48" s="112">
        <f t="shared" si="1"/>
        <v>23</v>
      </c>
      <c r="H48" s="43">
        <v>25</v>
      </c>
      <c r="I48" s="43">
        <f>'Ком.прием'!E45</f>
        <v>7</v>
      </c>
      <c r="J48" s="112">
        <f t="shared" si="2"/>
        <v>18</v>
      </c>
      <c r="K48" s="43">
        <v>8</v>
      </c>
      <c r="L48" s="43">
        <f>'Ком.прием'!F45</f>
        <v>9</v>
      </c>
      <c r="M48" s="112">
        <f>K48-L48</f>
        <v>-1</v>
      </c>
      <c r="N48" s="43"/>
      <c r="O48" s="43"/>
      <c r="P48" s="43"/>
    </row>
    <row r="49" spans="1:16" s="3" customFormat="1" ht="15">
      <c r="A49" s="52" t="s">
        <v>122</v>
      </c>
      <c r="B49" s="43">
        <v>15</v>
      </c>
      <c r="C49" s="43">
        <f>'Ком.прием'!C46</f>
        <v>0</v>
      </c>
      <c r="D49" s="112">
        <f t="shared" si="0"/>
        <v>15</v>
      </c>
      <c r="E49" s="43">
        <v>30</v>
      </c>
      <c r="F49" s="43">
        <f>'Ком.прием'!D46</f>
        <v>0</v>
      </c>
      <c r="G49" s="112">
        <f t="shared" si="1"/>
        <v>30</v>
      </c>
      <c r="H49" s="43">
        <v>20</v>
      </c>
      <c r="I49" s="43">
        <f>'Ком.прием'!E46</f>
        <v>14</v>
      </c>
      <c r="J49" s="112">
        <f t="shared" si="2"/>
        <v>6</v>
      </c>
      <c r="K49" s="43">
        <v>12</v>
      </c>
      <c r="L49" s="43">
        <f>'Ком.прием'!F46</f>
        <v>13</v>
      </c>
      <c r="M49" s="112">
        <f t="shared" si="3"/>
        <v>-1</v>
      </c>
      <c r="N49" s="43"/>
      <c r="O49" s="43"/>
      <c r="P49" s="43"/>
    </row>
    <row r="50" spans="1:16" s="3" customFormat="1" ht="15">
      <c r="A50" s="52" t="s">
        <v>96</v>
      </c>
      <c r="B50" s="43">
        <v>0</v>
      </c>
      <c r="C50" s="43">
        <f>'Ком.прием'!C29</f>
        <v>0</v>
      </c>
      <c r="D50" s="112">
        <f t="shared" si="0"/>
        <v>0</v>
      </c>
      <c r="E50" s="43">
        <v>0</v>
      </c>
      <c r="F50" s="43">
        <f>'Ком.прием'!D29</f>
        <v>0</v>
      </c>
      <c r="G50" s="112">
        <f t="shared" si="1"/>
        <v>0</v>
      </c>
      <c r="H50" s="43">
        <v>10</v>
      </c>
      <c r="I50" s="43">
        <f>'Ком.прием'!E29</f>
        <v>0</v>
      </c>
      <c r="J50" s="112">
        <f t="shared" si="2"/>
        <v>10</v>
      </c>
      <c r="K50" s="43">
        <v>1</v>
      </c>
      <c r="L50" s="43">
        <f>'Ком.прием'!F29</f>
        <v>0</v>
      </c>
      <c r="M50" s="112">
        <f t="shared" si="3"/>
        <v>1</v>
      </c>
      <c r="N50" s="43"/>
      <c r="O50" s="43"/>
      <c r="P50" s="43"/>
    </row>
    <row r="51" spans="1:16" s="3" customFormat="1" ht="15">
      <c r="A51" s="52" t="s">
        <v>175</v>
      </c>
      <c r="B51" s="43">
        <v>30</v>
      </c>
      <c r="C51" s="43">
        <f>'Ком.прием'!C49</f>
        <v>31</v>
      </c>
      <c r="D51" s="112">
        <f t="shared" si="0"/>
        <v>-1</v>
      </c>
      <c r="E51" s="43">
        <v>50</v>
      </c>
      <c r="F51" s="43">
        <f>'Ком.прием'!D49</f>
        <v>33</v>
      </c>
      <c r="G51" s="112">
        <f t="shared" si="1"/>
        <v>17</v>
      </c>
      <c r="H51" s="43">
        <v>50</v>
      </c>
      <c r="I51" s="43">
        <f>'Ком.прием'!E49</f>
        <v>54</v>
      </c>
      <c r="J51" s="112">
        <f t="shared" si="2"/>
        <v>-4</v>
      </c>
      <c r="K51" s="43">
        <v>45</v>
      </c>
      <c r="L51" s="43">
        <f>'Ком.прием'!F49</f>
        <v>42</v>
      </c>
      <c r="M51" s="112">
        <f t="shared" si="3"/>
        <v>3</v>
      </c>
      <c r="N51" s="43">
        <v>48</v>
      </c>
      <c r="O51" s="43">
        <f>'Ком.прием'!G49</f>
        <v>45</v>
      </c>
      <c r="P51" s="112">
        <f>N51-O51</f>
        <v>3</v>
      </c>
    </row>
    <row r="52" spans="1:16" s="3" customFormat="1" ht="15">
      <c r="A52" s="52"/>
      <c r="B52" s="43"/>
      <c r="C52" s="43"/>
      <c r="D52" s="112"/>
      <c r="E52" s="43"/>
      <c r="F52" s="46"/>
      <c r="G52" s="112"/>
      <c r="H52" s="43"/>
      <c r="I52" s="43"/>
      <c r="J52" s="112"/>
      <c r="K52" s="43"/>
      <c r="L52" s="43"/>
      <c r="M52" s="112"/>
      <c r="N52" s="43"/>
      <c r="O52" s="43"/>
      <c r="P52" s="43"/>
    </row>
    <row r="53" spans="1:16" ht="15">
      <c r="A53" s="51" t="s">
        <v>43</v>
      </c>
      <c r="B53" s="43"/>
      <c r="C53" s="45"/>
      <c r="D53" s="112"/>
      <c r="E53" s="43"/>
      <c r="F53" s="45"/>
      <c r="G53" s="112"/>
      <c r="H53" s="43"/>
      <c r="I53" s="45"/>
      <c r="J53" s="112"/>
      <c r="K53" s="43"/>
      <c r="L53" s="45"/>
      <c r="M53" s="112"/>
      <c r="N53" s="45"/>
      <c r="O53" s="45"/>
      <c r="P53" s="43"/>
    </row>
    <row r="54" spans="1:16" s="3" customFormat="1" ht="15">
      <c r="A54" s="52" t="s">
        <v>97</v>
      </c>
      <c r="B54" s="43">
        <v>0</v>
      </c>
      <c r="C54" s="43">
        <f>'Ком.прием'!C11</f>
        <v>0</v>
      </c>
      <c r="D54" s="112">
        <f>B54-C54</f>
        <v>0</v>
      </c>
      <c r="E54" s="43">
        <v>15</v>
      </c>
      <c r="F54" s="43">
        <f>'Ком.прием'!D11</f>
        <v>0</v>
      </c>
      <c r="G54" s="112">
        <f>E54-F54</f>
        <v>15</v>
      </c>
      <c r="H54" s="43">
        <v>5</v>
      </c>
      <c r="I54" s="43">
        <f>'Ком.прием'!E11</f>
        <v>0</v>
      </c>
      <c r="J54" s="112">
        <f>H54-I54</f>
        <v>5</v>
      </c>
      <c r="K54" s="43">
        <v>0</v>
      </c>
      <c r="L54" s="43">
        <f>'Ком.прием'!F11</f>
        <v>0</v>
      </c>
      <c r="M54" s="112">
        <f>K54-L54</f>
        <v>0</v>
      </c>
      <c r="N54" s="43"/>
      <c r="O54" s="43"/>
      <c r="P54" s="43"/>
    </row>
    <row r="55" spans="1:16" s="3" customFormat="1" ht="15">
      <c r="A55" s="52" t="s">
        <v>98</v>
      </c>
      <c r="B55" s="43">
        <v>0</v>
      </c>
      <c r="C55" s="43">
        <f>'Ком.прием'!C20</f>
        <v>0</v>
      </c>
      <c r="D55" s="112">
        <f>B55-C55</f>
        <v>0</v>
      </c>
      <c r="E55" s="43">
        <v>0</v>
      </c>
      <c r="F55" s="43">
        <f>'Ком.прием'!D20</f>
        <v>0</v>
      </c>
      <c r="G55" s="112">
        <f>E55-F55</f>
        <v>0</v>
      </c>
      <c r="H55" s="43">
        <v>10</v>
      </c>
      <c r="I55" s="43">
        <f>'Ком.прием'!E20</f>
        <v>0</v>
      </c>
      <c r="J55" s="112">
        <f>H55-I55</f>
        <v>10</v>
      </c>
      <c r="K55" s="43">
        <v>3</v>
      </c>
      <c r="L55" s="43">
        <f>'Ком.прием'!F20</f>
        <v>0</v>
      </c>
      <c r="M55" s="112">
        <f>K55-L55</f>
        <v>3</v>
      </c>
      <c r="N55" s="43"/>
      <c r="O55" s="43"/>
      <c r="P55" s="43"/>
    </row>
    <row r="56" spans="1:16" ht="15">
      <c r="A56" s="37"/>
      <c r="B56" s="43"/>
      <c r="C56" s="45"/>
      <c r="D56" s="112"/>
      <c r="E56" s="43"/>
      <c r="F56" s="45"/>
      <c r="G56" s="112"/>
      <c r="H56" s="43"/>
      <c r="I56" s="45"/>
      <c r="J56" s="112"/>
      <c r="K56" s="43"/>
      <c r="L56" s="45"/>
      <c r="M56" s="112"/>
      <c r="N56" s="45"/>
      <c r="O56" s="45"/>
      <c r="P56" s="43"/>
    </row>
    <row r="57" spans="1:16" ht="15">
      <c r="A57" s="51" t="s">
        <v>44</v>
      </c>
      <c r="B57" s="43"/>
      <c r="C57" s="45"/>
      <c r="D57" s="112"/>
      <c r="E57" s="43"/>
      <c r="F57" s="45"/>
      <c r="G57" s="112"/>
      <c r="H57" s="43"/>
      <c r="I57" s="45"/>
      <c r="J57" s="112"/>
      <c r="K57" s="43"/>
      <c r="L57" s="45"/>
      <c r="M57" s="112"/>
      <c r="N57" s="45"/>
      <c r="O57" s="45"/>
      <c r="P57" s="43"/>
    </row>
    <row r="58" spans="1:16" s="3" customFormat="1" ht="15">
      <c r="A58" s="52" t="s">
        <v>99</v>
      </c>
      <c r="B58" s="43">
        <v>120</v>
      </c>
      <c r="C58" s="43">
        <f>'Ком.прием'!C14</f>
        <v>181</v>
      </c>
      <c r="D58" s="112">
        <f>B58-C58</f>
        <v>-61</v>
      </c>
      <c r="E58" s="43">
        <v>120</v>
      </c>
      <c r="F58" s="46">
        <f>'Ком.прием'!D14</f>
        <v>131</v>
      </c>
      <c r="G58" s="112">
        <f>E58-F58</f>
        <v>-11</v>
      </c>
      <c r="H58" s="43">
        <v>100</v>
      </c>
      <c r="I58" s="46">
        <f>'Ком.прием'!E14</f>
        <v>136</v>
      </c>
      <c r="J58" s="112">
        <f>H58-I58</f>
        <v>-36</v>
      </c>
      <c r="K58" s="43">
        <v>148</v>
      </c>
      <c r="L58" s="46">
        <f>'Ком.прием'!F14</f>
        <v>135</v>
      </c>
      <c r="M58" s="112">
        <f>K58-L58</f>
        <v>13</v>
      </c>
      <c r="N58" s="43"/>
      <c r="O58" s="43"/>
      <c r="P58" s="43"/>
    </row>
    <row r="59" spans="1:16" s="3" customFormat="1" ht="15">
      <c r="A59" s="52" t="s">
        <v>208</v>
      </c>
      <c r="B59" s="43">
        <v>50</v>
      </c>
      <c r="C59" s="43">
        <f>'Ком.прием'!C15</f>
        <v>51</v>
      </c>
      <c r="D59" s="112">
        <f>B59-C59</f>
        <v>-1</v>
      </c>
      <c r="E59" s="43">
        <v>50</v>
      </c>
      <c r="F59" s="46">
        <f>'Ком.прием'!D15</f>
        <v>53</v>
      </c>
      <c r="G59" s="112">
        <f>E59-F59</f>
        <v>-3</v>
      </c>
      <c r="H59" s="43">
        <v>30</v>
      </c>
      <c r="I59" s="46">
        <f>'Ком.прием'!E15</f>
        <v>34</v>
      </c>
      <c r="J59" s="112">
        <f>H59-I59</f>
        <v>-4</v>
      </c>
      <c r="K59" s="43"/>
      <c r="L59" s="46">
        <f>'Ком.прием'!F15</f>
        <v>0</v>
      </c>
      <c r="M59" s="112">
        <f>K59-L59</f>
        <v>0</v>
      </c>
      <c r="N59" s="43">
        <v>0</v>
      </c>
      <c r="O59" s="43">
        <f>'Ком.прием'!G15</f>
        <v>0</v>
      </c>
      <c r="P59" s="112">
        <f>N59-O59</f>
        <v>0</v>
      </c>
    </row>
    <row r="60" spans="1:16" ht="15">
      <c r="A60" s="37"/>
      <c r="B60" s="43"/>
      <c r="C60" s="45"/>
      <c r="D60" s="112"/>
      <c r="E60" s="43"/>
      <c r="F60" s="45"/>
      <c r="G60" s="112"/>
      <c r="H60" s="43"/>
      <c r="I60" s="45"/>
      <c r="J60" s="112"/>
      <c r="K60" s="43"/>
      <c r="L60" s="45"/>
      <c r="M60" s="112"/>
      <c r="N60" s="45"/>
      <c r="O60" s="45"/>
      <c r="P60" s="43"/>
    </row>
    <row r="61" spans="1:16" ht="33.75" customHeight="1">
      <c r="A61" s="51" t="s">
        <v>45</v>
      </c>
      <c r="B61" s="43"/>
      <c r="C61" s="45"/>
      <c r="D61" s="112"/>
      <c r="E61" s="43"/>
      <c r="F61" s="45"/>
      <c r="G61" s="112"/>
      <c r="H61" s="43"/>
      <c r="I61" s="45"/>
      <c r="J61" s="112"/>
      <c r="K61" s="43"/>
      <c r="L61" s="45"/>
      <c r="M61" s="112"/>
      <c r="N61" s="45"/>
      <c r="O61" s="45"/>
      <c r="P61" s="43"/>
    </row>
    <row r="62" spans="1:16" s="1" customFormat="1" ht="18" customHeight="1">
      <c r="A62" s="285" t="s">
        <v>288</v>
      </c>
      <c r="B62" s="46">
        <v>15</v>
      </c>
      <c r="C62" s="46">
        <f>'Ком.прием'!C9</f>
        <v>0</v>
      </c>
      <c r="D62" s="112">
        <f>B62-C62</f>
        <v>15</v>
      </c>
      <c r="E62" s="46">
        <v>15</v>
      </c>
      <c r="F62" s="46">
        <f>'Ком.прием'!D9</f>
        <v>6</v>
      </c>
      <c r="G62" s="112">
        <f>E62-F62</f>
        <v>9</v>
      </c>
      <c r="H62" s="46"/>
      <c r="I62" s="287"/>
      <c r="J62" s="288"/>
      <c r="K62" s="46"/>
      <c r="L62" s="287"/>
      <c r="M62" s="288"/>
      <c r="N62" s="287"/>
      <c r="O62" s="287"/>
      <c r="P62" s="46"/>
    </row>
    <row r="63" spans="1:16" s="3" customFormat="1" ht="18" customHeight="1">
      <c r="A63" s="52" t="s">
        <v>100</v>
      </c>
      <c r="B63" s="43">
        <v>10</v>
      </c>
      <c r="C63" s="43">
        <f>'Ком.прием'!C8</f>
        <v>14</v>
      </c>
      <c r="D63" s="112">
        <f>B63-C63</f>
        <v>-4</v>
      </c>
      <c r="E63" s="43">
        <v>5</v>
      </c>
      <c r="F63" s="46">
        <f>'Ком.прием'!D8</f>
        <v>7</v>
      </c>
      <c r="G63" s="112">
        <f>E63-F63</f>
        <v>-2</v>
      </c>
      <c r="H63" s="43">
        <v>5</v>
      </c>
      <c r="I63" s="46">
        <f>'Ком.прием'!E8</f>
        <v>12</v>
      </c>
      <c r="J63" s="112">
        <f>H63-I63</f>
        <v>-7</v>
      </c>
      <c r="K63" s="43">
        <v>9</v>
      </c>
      <c r="L63" s="46">
        <f>'Ком.прием'!F8</f>
        <v>10</v>
      </c>
      <c r="M63" s="112">
        <f>K63-L63</f>
        <v>-1</v>
      </c>
      <c r="N63" s="43"/>
      <c r="O63" s="43"/>
      <c r="P63" s="43"/>
    </row>
    <row r="64" spans="1:16" ht="15">
      <c r="A64" s="37"/>
      <c r="B64" s="43"/>
      <c r="C64" s="45"/>
      <c r="D64" s="112"/>
      <c r="E64" s="43"/>
      <c r="F64" s="45"/>
      <c r="G64" s="112"/>
      <c r="H64" s="43"/>
      <c r="I64" s="45"/>
      <c r="J64" s="112"/>
      <c r="K64" s="43"/>
      <c r="L64" s="45"/>
      <c r="M64" s="112"/>
      <c r="N64" s="45"/>
      <c r="O64" s="45"/>
      <c r="P64" s="43"/>
    </row>
    <row r="65" spans="1:16" ht="15">
      <c r="A65" s="51" t="s">
        <v>46</v>
      </c>
      <c r="B65" s="43"/>
      <c r="C65" s="45"/>
      <c r="D65" s="112"/>
      <c r="E65" s="43"/>
      <c r="F65" s="45"/>
      <c r="G65" s="112"/>
      <c r="H65" s="43"/>
      <c r="I65" s="45"/>
      <c r="J65" s="112"/>
      <c r="K65" s="43"/>
      <c r="L65" s="45"/>
      <c r="M65" s="112"/>
      <c r="N65" s="45"/>
      <c r="O65" s="45"/>
      <c r="P65" s="43"/>
    </row>
    <row r="66" spans="1:16" ht="30">
      <c r="A66" s="52" t="s">
        <v>183</v>
      </c>
      <c r="B66" s="43">
        <v>10</v>
      </c>
      <c r="C66" s="43">
        <f>'Ком.прием'!C47</f>
        <v>10</v>
      </c>
      <c r="D66" s="112">
        <f>B66-C66</f>
        <v>0</v>
      </c>
      <c r="E66" s="43">
        <v>5</v>
      </c>
      <c r="F66" s="43">
        <f>'Ком.прием'!D47</f>
        <v>2</v>
      </c>
      <c r="G66" s="112">
        <f>E66-F66</f>
        <v>3</v>
      </c>
      <c r="H66" s="43">
        <v>10</v>
      </c>
      <c r="I66" s="43">
        <f>'Ком.прием'!E47</f>
        <v>6</v>
      </c>
      <c r="J66" s="112">
        <f>H66-I66</f>
        <v>4</v>
      </c>
      <c r="K66" s="43">
        <v>0</v>
      </c>
      <c r="L66" s="43">
        <f>'Ком.прием'!F47</f>
        <v>3</v>
      </c>
      <c r="M66" s="112">
        <f>K66-L66</f>
        <v>-3</v>
      </c>
      <c r="N66" s="43"/>
      <c r="O66" s="43"/>
      <c r="P66" s="43"/>
    </row>
    <row r="67" spans="1:16" ht="15">
      <c r="A67" s="37"/>
      <c r="B67" s="43"/>
      <c r="C67" s="45"/>
      <c r="D67" s="112"/>
      <c r="E67" s="43"/>
      <c r="F67" s="45"/>
      <c r="G67" s="112"/>
      <c r="H67" s="43"/>
      <c r="I67" s="45"/>
      <c r="J67" s="112"/>
      <c r="K67" s="45"/>
      <c r="L67" s="45"/>
      <c r="M67" s="112"/>
      <c r="N67" s="45"/>
      <c r="O67" s="45"/>
      <c r="P67" s="43"/>
    </row>
    <row r="68" spans="1:16" ht="15">
      <c r="A68" s="51" t="s">
        <v>47</v>
      </c>
      <c r="B68" s="43"/>
      <c r="C68" s="45"/>
      <c r="D68" s="112"/>
      <c r="E68" s="43"/>
      <c r="F68" s="45"/>
      <c r="G68" s="112"/>
      <c r="H68" s="43"/>
      <c r="I68" s="45"/>
      <c r="J68" s="112"/>
      <c r="K68" s="45"/>
      <c r="L68" s="45"/>
      <c r="M68" s="112"/>
      <c r="N68" s="45"/>
      <c r="O68" s="45"/>
      <c r="P68" s="43"/>
    </row>
    <row r="69" spans="1:16" ht="15">
      <c r="A69" s="52" t="s">
        <v>123</v>
      </c>
      <c r="B69" s="53">
        <f>SUM(B70:B73)</f>
        <v>23</v>
      </c>
      <c r="C69" s="53">
        <f>SUM(C70:C73)</f>
        <v>3</v>
      </c>
      <c r="D69" s="112">
        <f aca="true" t="shared" si="4" ref="D69:D83">B69-C69</f>
        <v>20</v>
      </c>
      <c r="E69" s="53">
        <f>SUM(E70:E73)</f>
        <v>35</v>
      </c>
      <c r="F69" s="53">
        <f>SUM(F70:F73)</f>
        <v>4</v>
      </c>
      <c r="G69" s="112">
        <f aca="true" t="shared" si="5" ref="G69:G83">E69-F69</f>
        <v>31</v>
      </c>
      <c r="H69" s="53">
        <f>SUM(H70:H73)</f>
        <v>15</v>
      </c>
      <c r="I69" s="53">
        <f>SUM(I70:I73)</f>
        <v>7</v>
      </c>
      <c r="J69" s="112">
        <f aca="true" t="shared" si="6" ref="J69:J83">H69-I69</f>
        <v>8</v>
      </c>
      <c r="K69" s="53">
        <f>SUM(K70:K73)</f>
        <v>12</v>
      </c>
      <c r="L69" s="53">
        <f>SUM(L70:L73)</f>
        <v>5</v>
      </c>
      <c r="M69" s="112">
        <f aca="true" t="shared" si="7" ref="M69:M83">K69-L69</f>
        <v>7</v>
      </c>
      <c r="N69" s="45"/>
      <c r="O69" s="45"/>
      <c r="P69" s="43"/>
    </row>
    <row r="70" spans="1:16" ht="15">
      <c r="A70" s="42" t="s">
        <v>156</v>
      </c>
      <c r="B70" s="43">
        <v>5</v>
      </c>
      <c r="C70" s="43">
        <f>'Ком.прием'!C21+'Ком.прием'!C22</f>
        <v>0</v>
      </c>
      <c r="D70" s="112">
        <f t="shared" si="4"/>
        <v>5</v>
      </c>
      <c r="E70" s="43">
        <v>5</v>
      </c>
      <c r="F70" s="43">
        <f>'Ком.прием'!D21+'Ком.прием'!D22</f>
        <v>0</v>
      </c>
      <c r="G70" s="112">
        <f t="shared" si="5"/>
        <v>5</v>
      </c>
      <c r="H70" s="43">
        <v>5</v>
      </c>
      <c r="I70" s="43">
        <f>'Ком.прием'!E21+'Ком.прием'!E22</f>
        <v>3</v>
      </c>
      <c r="J70" s="112">
        <f t="shared" si="6"/>
        <v>2</v>
      </c>
      <c r="K70" s="43">
        <v>4</v>
      </c>
      <c r="L70" s="43">
        <f>'Ком.прием'!F21+'Ком.прием'!F22</f>
        <v>2</v>
      </c>
      <c r="M70" s="112">
        <f t="shared" si="7"/>
        <v>2</v>
      </c>
      <c r="N70" s="43"/>
      <c r="O70" s="43"/>
      <c r="P70" s="43"/>
    </row>
    <row r="71" spans="1:16" ht="15">
      <c r="A71" s="42" t="s">
        <v>222</v>
      </c>
      <c r="B71" s="43">
        <v>5</v>
      </c>
      <c r="C71" s="43">
        <f>'Ком.прием'!C23</f>
        <v>0</v>
      </c>
      <c r="D71" s="112">
        <f t="shared" si="4"/>
        <v>5</v>
      </c>
      <c r="E71" s="43">
        <v>5</v>
      </c>
      <c r="F71" s="43">
        <f>'Ком.прием'!D23</f>
        <v>0</v>
      </c>
      <c r="G71" s="112">
        <f t="shared" si="5"/>
        <v>5</v>
      </c>
      <c r="H71" s="43">
        <v>0</v>
      </c>
      <c r="I71" s="43">
        <f>'Ком.прием'!E23</f>
        <v>0</v>
      </c>
      <c r="J71" s="112">
        <f t="shared" si="6"/>
        <v>0</v>
      </c>
      <c r="K71" s="43">
        <v>0</v>
      </c>
      <c r="L71" s="43">
        <f>'Ком.прием'!F23</f>
        <v>0</v>
      </c>
      <c r="M71" s="112">
        <f t="shared" si="7"/>
        <v>0</v>
      </c>
      <c r="N71" s="43"/>
      <c r="O71" s="43"/>
      <c r="P71" s="43"/>
    </row>
    <row r="72" spans="1:16" ht="15">
      <c r="A72" s="42" t="s">
        <v>105</v>
      </c>
      <c r="B72" s="43">
        <v>3</v>
      </c>
      <c r="C72" s="43">
        <f>'Ком.прием'!C52</f>
        <v>0</v>
      </c>
      <c r="D72" s="112">
        <f t="shared" si="4"/>
        <v>3</v>
      </c>
      <c r="E72" s="43">
        <v>5</v>
      </c>
      <c r="F72" s="43">
        <f>'Ком.прием'!D52</f>
        <v>2</v>
      </c>
      <c r="G72" s="112">
        <f t="shared" si="5"/>
        <v>3</v>
      </c>
      <c r="H72" s="43">
        <v>5</v>
      </c>
      <c r="I72" s="43">
        <f>'Ком.прием'!E52</f>
        <v>1</v>
      </c>
      <c r="J72" s="112">
        <f t="shared" si="6"/>
        <v>4</v>
      </c>
      <c r="K72" s="43">
        <v>1</v>
      </c>
      <c r="L72" s="43">
        <f>'Ком.прием'!F52</f>
        <v>0</v>
      </c>
      <c r="M72" s="112">
        <f t="shared" si="7"/>
        <v>1</v>
      </c>
      <c r="N72" s="43"/>
      <c r="O72" s="43"/>
      <c r="P72" s="43"/>
    </row>
    <row r="73" spans="1:16" ht="15">
      <c r="A73" s="42" t="s">
        <v>106</v>
      </c>
      <c r="B73" s="43">
        <v>10</v>
      </c>
      <c r="C73" s="43">
        <f>'Ком.прием'!C54</f>
        <v>3</v>
      </c>
      <c r="D73" s="112">
        <f t="shared" si="4"/>
        <v>7</v>
      </c>
      <c r="E73" s="43">
        <v>20</v>
      </c>
      <c r="F73" s="43">
        <f>'Ком.прием'!D54</f>
        <v>2</v>
      </c>
      <c r="G73" s="112">
        <f t="shared" si="5"/>
        <v>18</v>
      </c>
      <c r="H73" s="43">
        <v>5</v>
      </c>
      <c r="I73" s="43">
        <f>'Ком.прием'!E54</f>
        <v>3</v>
      </c>
      <c r="J73" s="112">
        <f t="shared" si="6"/>
        <v>2</v>
      </c>
      <c r="K73" s="43">
        <v>7</v>
      </c>
      <c r="L73" s="43">
        <f>'Ком.прием'!F54</f>
        <v>3</v>
      </c>
      <c r="M73" s="112">
        <f t="shared" si="7"/>
        <v>4</v>
      </c>
      <c r="N73" s="43"/>
      <c r="O73" s="43"/>
      <c r="P73" s="43"/>
    </row>
    <row r="74" spans="1:16" ht="34.5" customHeight="1">
      <c r="A74" s="116" t="s">
        <v>214</v>
      </c>
      <c r="B74" s="43">
        <v>10</v>
      </c>
      <c r="C74" s="46">
        <f>'Ком.прием'!C25</f>
        <v>0</v>
      </c>
      <c r="D74" s="112">
        <f t="shared" si="4"/>
        <v>10</v>
      </c>
      <c r="E74" s="43">
        <v>5</v>
      </c>
      <c r="F74" s="43">
        <f>'Ком.прием'!D25</f>
        <v>0</v>
      </c>
      <c r="G74" s="112">
        <f t="shared" si="5"/>
        <v>5</v>
      </c>
      <c r="H74" s="43">
        <v>5</v>
      </c>
      <c r="I74" s="43">
        <f>'Ком.прием'!E25</f>
        <v>0</v>
      </c>
      <c r="J74" s="112">
        <f t="shared" si="6"/>
        <v>5</v>
      </c>
      <c r="K74" s="43">
        <v>0</v>
      </c>
      <c r="L74" s="43">
        <f>'Ком.прием'!F25</f>
        <v>0</v>
      </c>
      <c r="M74" s="112">
        <f t="shared" si="7"/>
        <v>0</v>
      </c>
      <c r="N74" s="43"/>
      <c r="O74" s="43"/>
      <c r="P74" s="43"/>
    </row>
    <row r="75" spans="1:16" ht="36.75" customHeight="1">
      <c r="A75" s="116" t="s">
        <v>168</v>
      </c>
      <c r="B75" s="53">
        <f>SUM(B76:B82)</f>
        <v>40</v>
      </c>
      <c r="C75" s="53">
        <f>SUM(C76:C82)</f>
        <v>2</v>
      </c>
      <c r="D75" s="112">
        <f>B75-C75</f>
        <v>38</v>
      </c>
      <c r="E75" s="53">
        <f>SUM(E76:E82)</f>
        <v>95</v>
      </c>
      <c r="F75" s="53">
        <f>SUM(F76:F82)</f>
        <v>10</v>
      </c>
      <c r="G75" s="112">
        <f t="shared" si="5"/>
        <v>85</v>
      </c>
      <c r="H75" s="53">
        <f>SUM(H76:H82)</f>
        <v>35</v>
      </c>
      <c r="I75" s="53">
        <f>SUM(I76:I82)</f>
        <v>32</v>
      </c>
      <c r="J75" s="112">
        <f t="shared" si="6"/>
        <v>3</v>
      </c>
      <c r="K75" s="53">
        <f>SUM(K76:K82)</f>
        <v>14</v>
      </c>
      <c r="L75" s="53">
        <f>SUM(L76:L82)</f>
        <v>18</v>
      </c>
      <c r="M75" s="112">
        <f t="shared" si="7"/>
        <v>-4</v>
      </c>
      <c r="N75" s="53">
        <f>SUM(N76:N82)</f>
        <v>4</v>
      </c>
      <c r="O75" s="53">
        <f>SUM(O76:O82)</f>
        <v>0</v>
      </c>
      <c r="P75" s="112">
        <f aca="true" t="shared" si="8" ref="P75:P82">N75-O75</f>
        <v>4</v>
      </c>
    </row>
    <row r="76" spans="1:16" ht="30">
      <c r="A76" s="42" t="s">
        <v>212</v>
      </c>
      <c r="B76" s="43">
        <v>5</v>
      </c>
      <c r="C76" s="46">
        <f>'Ком.прием'!C6</f>
        <v>0</v>
      </c>
      <c r="D76" s="112">
        <f>B76-C76</f>
        <v>5</v>
      </c>
      <c r="E76" s="43">
        <v>10</v>
      </c>
      <c r="F76" s="43">
        <f>'Ком.прием'!D6</f>
        <v>0</v>
      </c>
      <c r="G76" s="112">
        <f t="shared" si="5"/>
        <v>10</v>
      </c>
      <c r="H76" s="43">
        <v>5</v>
      </c>
      <c r="I76" s="43">
        <f>'Ком.прием'!E6</f>
        <v>0</v>
      </c>
      <c r="J76" s="112">
        <f t="shared" si="6"/>
        <v>5</v>
      </c>
      <c r="K76" s="43">
        <v>0</v>
      </c>
      <c r="L76" s="43">
        <f>'Ком.прием'!F6</f>
        <v>0</v>
      </c>
      <c r="M76" s="112">
        <f t="shared" si="7"/>
        <v>0</v>
      </c>
      <c r="N76" s="43">
        <v>0</v>
      </c>
      <c r="O76" s="43">
        <f>'Ком.прием'!G6</f>
        <v>0</v>
      </c>
      <c r="P76" s="112">
        <f t="shared" si="8"/>
        <v>0</v>
      </c>
    </row>
    <row r="77" spans="1:16" ht="15">
      <c r="A77" s="42" t="s">
        <v>223</v>
      </c>
      <c r="B77" s="43">
        <v>5</v>
      </c>
      <c r="C77" s="46">
        <f>'Ком.прием'!C7</f>
        <v>0</v>
      </c>
      <c r="D77" s="112">
        <f>B77-C77</f>
        <v>5</v>
      </c>
      <c r="E77" s="43">
        <v>5</v>
      </c>
      <c r="F77" s="43">
        <f>'Ком.прием'!D7</f>
        <v>0</v>
      </c>
      <c r="G77" s="112">
        <f t="shared" si="5"/>
        <v>5</v>
      </c>
      <c r="H77" s="43">
        <v>5</v>
      </c>
      <c r="I77" s="43">
        <f>'Ком.прием'!E7</f>
        <v>0</v>
      </c>
      <c r="J77" s="112">
        <f t="shared" si="6"/>
        <v>5</v>
      </c>
      <c r="K77" s="43">
        <v>0</v>
      </c>
      <c r="L77" s="43">
        <f>'Ком.прием'!F7</f>
        <v>0</v>
      </c>
      <c r="M77" s="112">
        <f t="shared" si="7"/>
        <v>0</v>
      </c>
      <c r="N77" s="43">
        <v>1</v>
      </c>
      <c r="O77" s="43">
        <f>'Ком.прием'!G7</f>
        <v>0</v>
      </c>
      <c r="P77" s="112">
        <f t="shared" si="8"/>
        <v>1</v>
      </c>
    </row>
    <row r="78" spans="1:16" ht="15">
      <c r="A78" s="42" t="s">
        <v>209</v>
      </c>
      <c r="B78" s="43">
        <v>5</v>
      </c>
      <c r="C78" s="43">
        <f>'Ком.прием'!C12</f>
        <v>0</v>
      </c>
      <c r="D78" s="112">
        <f t="shared" si="4"/>
        <v>5</v>
      </c>
      <c r="E78" s="43">
        <v>15</v>
      </c>
      <c r="F78" s="43">
        <f>'Ком.прием'!D12</f>
        <v>2</v>
      </c>
      <c r="G78" s="112">
        <f t="shared" si="5"/>
        <v>13</v>
      </c>
      <c r="H78" s="43">
        <v>5</v>
      </c>
      <c r="I78" s="43">
        <f>'Ком.прием'!E12</f>
        <v>8</v>
      </c>
      <c r="J78" s="112">
        <f t="shared" si="6"/>
        <v>-3</v>
      </c>
      <c r="K78" s="43">
        <v>5</v>
      </c>
      <c r="L78" s="43">
        <f>'Ком.прием'!F12</f>
        <v>5</v>
      </c>
      <c r="M78" s="112">
        <f t="shared" si="7"/>
        <v>0</v>
      </c>
      <c r="N78" s="43">
        <v>0</v>
      </c>
      <c r="O78" s="43">
        <f>'Ком.прием'!G12</f>
        <v>0</v>
      </c>
      <c r="P78" s="112">
        <f t="shared" si="8"/>
        <v>0</v>
      </c>
    </row>
    <row r="79" spans="1:16" ht="15">
      <c r="A79" s="42" t="s">
        <v>213</v>
      </c>
      <c r="B79" s="43">
        <v>10</v>
      </c>
      <c r="C79" s="46">
        <f>'Ком.прием'!C17</f>
        <v>1</v>
      </c>
      <c r="D79" s="112">
        <f>B79-C79</f>
        <v>9</v>
      </c>
      <c r="E79" s="43">
        <v>20</v>
      </c>
      <c r="F79" s="43">
        <f>'Ком.прием'!D17</f>
        <v>7</v>
      </c>
      <c r="G79" s="112">
        <f t="shared" si="5"/>
        <v>13</v>
      </c>
      <c r="H79" s="43">
        <v>5</v>
      </c>
      <c r="I79" s="43">
        <f>'Ком.прием'!E17</f>
        <v>0</v>
      </c>
      <c r="J79" s="112">
        <f t="shared" si="6"/>
        <v>5</v>
      </c>
      <c r="K79" s="43">
        <v>0</v>
      </c>
      <c r="L79" s="43">
        <f>'Ком.прием'!F17</f>
        <v>0</v>
      </c>
      <c r="M79" s="112">
        <f t="shared" si="7"/>
        <v>0</v>
      </c>
      <c r="N79" s="43">
        <v>0</v>
      </c>
      <c r="O79" s="43">
        <f>'Ком.прием'!G17</f>
        <v>0</v>
      </c>
      <c r="P79" s="112">
        <f t="shared" si="8"/>
        <v>0</v>
      </c>
    </row>
    <row r="80" spans="1:16" ht="15">
      <c r="A80" s="42" t="s">
        <v>210</v>
      </c>
      <c r="B80" s="43">
        <v>5</v>
      </c>
      <c r="C80" s="43">
        <f>'Ком.прием'!C34</f>
        <v>0</v>
      </c>
      <c r="D80" s="112">
        <f t="shared" si="4"/>
        <v>5</v>
      </c>
      <c r="E80" s="43">
        <v>15</v>
      </c>
      <c r="F80" s="43">
        <f>'Ком.прием'!D34</f>
        <v>0</v>
      </c>
      <c r="G80" s="112">
        <f t="shared" si="5"/>
        <v>15</v>
      </c>
      <c r="H80" s="43">
        <v>5</v>
      </c>
      <c r="I80" s="43">
        <f>'Ком.прием'!E34</f>
        <v>11</v>
      </c>
      <c r="J80" s="112">
        <f t="shared" si="6"/>
        <v>-6</v>
      </c>
      <c r="K80" s="43">
        <v>7</v>
      </c>
      <c r="L80" s="43">
        <f>'Ком.прием'!F34</f>
        <v>11</v>
      </c>
      <c r="M80" s="112">
        <f t="shared" si="7"/>
        <v>-4</v>
      </c>
      <c r="N80" s="43">
        <v>3</v>
      </c>
      <c r="O80" s="43">
        <f>'Ком.прием'!G34</f>
        <v>0</v>
      </c>
      <c r="P80" s="112">
        <f t="shared" si="8"/>
        <v>3</v>
      </c>
    </row>
    <row r="81" spans="1:16" ht="15">
      <c r="A81" s="42" t="s">
        <v>211</v>
      </c>
      <c r="B81" s="43">
        <v>5</v>
      </c>
      <c r="C81" s="43">
        <f>'Ком.прием'!C38</f>
        <v>0</v>
      </c>
      <c r="D81" s="112">
        <f t="shared" si="4"/>
        <v>5</v>
      </c>
      <c r="E81" s="43">
        <v>15</v>
      </c>
      <c r="F81" s="43">
        <f>'Ком.прием'!D38</f>
        <v>1</v>
      </c>
      <c r="G81" s="112">
        <f t="shared" si="5"/>
        <v>14</v>
      </c>
      <c r="H81" s="43">
        <v>5</v>
      </c>
      <c r="I81" s="43">
        <f>'Ком.прием'!E38</f>
        <v>8</v>
      </c>
      <c r="J81" s="112">
        <f t="shared" si="6"/>
        <v>-3</v>
      </c>
      <c r="K81" s="43">
        <v>2</v>
      </c>
      <c r="L81" s="43">
        <f>'Ком.прием'!F38</f>
        <v>2</v>
      </c>
      <c r="M81" s="112">
        <f t="shared" si="7"/>
        <v>0</v>
      </c>
      <c r="N81" s="43">
        <v>0</v>
      </c>
      <c r="O81" s="43">
        <f>'Ком.прием'!G38</f>
        <v>0</v>
      </c>
      <c r="P81" s="112">
        <f t="shared" si="8"/>
        <v>0</v>
      </c>
    </row>
    <row r="82" spans="1:16" ht="15">
      <c r="A82" s="42" t="s">
        <v>215</v>
      </c>
      <c r="B82" s="43">
        <v>5</v>
      </c>
      <c r="C82" s="46">
        <f>'Ком.прием'!C43</f>
        <v>1</v>
      </c>
      <c r="D82" s="112">
        <f t="shared" si="4"/>
        <v>4</v>
      </c>
      <c r="E82" s="43">
        <v>15</v>
      </c>
      <c r="F82" s="43">
        <f>'Ком.прием'!D43</f>
        <v>0</v>
      </c>
      <c r="G82" s="112">
        <f t="shared" si="5"/>
        <v>15</v>
      </c>
      <c r="H82" s="43">
        <v>5</v>
      </c>
      <c r="I82" s="43">
        <f>'Ком.прием'!E43</f>
        <v>5</v>
      </c>
      <c r="J82" s="112">
        <f t="shared" si="6"/>
        <v>0</v>
      </c>
      <c r="K82" s="43">
        <v>0</v>
      </c>
      <c r="L82" s="43">
        <f>'Ком.прием'!F43</f>
        <v>0</v>
      </c>
      <c r="M82" s="112">
        <f t="shared" si="7"/>
        <v>0</v>
      </c>
      <c r="N82" s="43">
        <v>0</v>
      </c>
      <c r="O82" s="43">
        <f>'Ком.прием'!G43</f>
        <v>0</v>
      </c>
      <c r="P82" s="112">
        <f t="shared" si="8"/>
        <v>0</v>
      </c>
    </row>
    <row r="83" spans="1:16" ht="15">
      <c r="A83" s="52" t="s">
        <v>101</v>
      </c>
      <c r="B83" s="43">
        <v>5</v>
      </c>
      <c r="C83" s="43">
        <f>'Ком.прием'!C26</f>
        <v>2</v>
      </c>
      <c r="D83" s="112">
        <f t="shared" si="4"/>
        <v>3</v>
      </c>
      <c r="E83" s="43">
        <v>5</v>
      </c>
      <c r="F83" s="43">
        <f>'Ком.прием'!D26</f>
        <v>1</v>
      </c>
      <c r="G83" s="112">
        <f t="shared" si="5"/>
        <v>4</v>
      </c>
      <c r="H83" s="43">
        <v>5</v>
      </c>
      <c r="I83" s="43">
        <f>'Ком.прием'!E26</f>
        <v>0</v>
      </c>
      <c r="J83" s="112">
        <f t="shared" si="6"/>
        <v>5</v>
      </c>
      <c r="K83" s="43">
        <v>2</v>
      </c>
      <c r="L83" s="43">
        <f>'Ком.прием'!F26</f>
        <v>1</v>
      </c>
      <c r="M83" s="112">
        <f t="shared" si="7"/>
        <v>1</v>
      </c>
      <c r="N83" s="43"/>
      <c r="O83" s="43"/>
      <c r="P83" s="43"/>
    </row>
    <row r="84" spans="1:16" ht="15">
      <c r="A84" s="37"/>
      <c r="B84" s="43"/>
      <c r="C84" s="45"/>
      <c r="D84" s="112"/>
      <c r="E84" s="43"/>
      <c r="F84" s="45"/>
      <c r="G84" s="112"/>
      <c r="H84" s="45"/>
      <c r="I84" s="45"/>
      <c r="J84" s="112"/>
      <c r="K84" s="45"/>
      <c r="L84" s="45"/>
      <c r="M84" s="112"/>
      <c r="N84" s="45"/>
      <c r="O84" s="45"/>
      <c r="P84" s="43"/>
    </row>
    <row r="85" spans="1:16" ht="15.75" customHeight="1">
      <c r="A85" s="384" t="s">
        <v>130</v>
      </c>
      <c r="B85" s="378" t="s">
        <v>79</v>
      </c>
      <c r="C85" s="378"/>
      <c r="D85" s="379" t="s">
        <v>151</v>
      </c>
      <c r="E85" s="378" t="s">
        <v>80</v>
      </c>
      <c r="F85" s="378"/>
      <c r="G85" s="379" t="s">
        <v>152</v>
      </c>
      <c r="H85" s="378" t="s">
        <v>81</v>
      </c>
      <c r="I85" s="378"/>
      <c r="J85" s="379" t="s">
        <v>153</v>
      </c>
      <c r="K85" s="378" t="s">
        <v>82</v>
      </c>
      <c r="L85" s="378"/>
      <c r="M85" s="379" t="s">
        <v>154</v>
      </c>
      <c r="N85" s="378" t="s">
        <v>83</v>
      </c>
      <c r="O85" s="378"/>
      <c r="P85" s="379" t="s">
        <v>155</v>
      </c>
    </row>
    <row r="86" spans="1:16" ht="35.25" customHeight="1">
      <c r="A86" s="385"/>
      <c r="B86" s="377" t="s">
        <v>287</v>
      </c>
      <c r="C86" s="377"/>
      <c r="D86" s="380"/>
      <c r="E86" s="377" t="s">
        <v>261</v>
      </c>
      <c r="F86" s="377"/>
      <c r="G86" s="380"/>
      <c r="H86" s="377" t="s">
        <v>201</v>
      </c>
      <c r="I86" s="377"/>
      <c r="J86" s="380"/>
      <c r="K86" s="377" t="s">
        <v>188</v>
      </c>
      <c r="L86" s="377"/>
      <c r="M86" s="380"/>
      <c r="N86" s="377" t="s">
        <v>169</v>
      </c>
      <c r="O86" s="377"/>
      <c r="P86" s="380"/>
    </row>
    <row r="87" spans="1:16" ht="26.25">
      <c r="A87" s="386"/>
      <c r="B87" s="26" t="s">
        <v>18</v>
      </c>
      <c r="C87" s="35" t="s">
        <v>20</v>
      </c>
      <c r="D87" s="381"/>
      <c r="E87" s="35" t="s">
        <v>18</v>
      </c>
      <c r="F87" s="35" t="s">
        <v>20</v>
      </c>
      <c r="G87" s="381"/>
      <c r="H87" s="35" t="s">
        <v>18</v>
      </c>
      <c r="I87" s="35" t="s">
        <v>20</v>
      </c>
      <c r="J87" s="381"/>
      <c r="K87" s="35" t="s">
        <v>18</v>
      </c>
      <c r="L87" s="35" t="s">
        <v>20</v>
      </c>
      <c r="M87" s="381"/>
      <c r="N87" s="26" t="s">
        <v>18</v>
      </c>
      <c r="O87" s="36" t="s">
        <v>20</v>
      </c>
      <c r="P87" s="381"/>
    </row>
    <row r="88" spans="1:16" ht="15">
      <c r="A88" s="51" t="s">
        <v>48</v>
      </c>
      <c r="B88" s="43"/>
      <c r="C88" s="45"/>
      <c r="D88" s="112"/>
      <c r="E88" s="45"/>
      <c r="F88" s="45"/>
      <c r="G88" s="112"/>
      <c r="H88" s="45"/>
      <c r="I88" s="45"/>
      <c r="J88" s="112"/>
      <c r="K88" s="45"/>
      <c r="L88" s="45"/>
      <c r="M88" s="112"/>
      <c r="N88" s="45"/>
      <c r="O88" s="45"/>
      <c r="P88" s="43"/>
    </row>
    <row r="89" spans="1:16" ht="15">
      <c r="A89" s="9" t="s">
        <v>124</v>
      </c>
      <c r="B89" s="53">
        <f>SUM(B90:B91)</f>
        <v>8</v>
      </c>
      <c r="C89" s="53">
        <f>SUM(C90:C91)</f>
        <v>3</v>
      </c>
      <c r="D89" s="112">
        <f>B89-C89</f>
        <v>5</v>
      </c>
      <c r="E89" s="53">
        <f>SUM(E90:E91)</f>
        <v>10</v>
      </c>
      <c r="F89" s="53">
        <f>SUM(F90:F91)</f>
        <v>2</v>
      </c>
      <c r="G89" s="112">
        <f>E89-F89</f>
        <v>8</v>
      </c>
      <c r="H89" s="53">
        <f>SUM(H90:H91)</f>
        <v>10</v>
      </c>
      <c r="I89" s="53">
        <f>SUM(I90:I91)</f>
        <v>0</v>
      </c>
      <c r="J89" s="112">
        <f>H89-I89</f>
        <v>10</v>
      </c>
      <c r="K89" s="53">
        <f>SUM(K90:K91)</f>
        <v>6</v>
      </c>
      <c r="L89" s="53">
        <f>SUM(L90:L91)</f>
        <v>2</v>
      </c>
      <c r="M89" s="112">
        <f>K89-L89</f>
        <v>4</v>
      </c>
      <c r="N89" s="43"/>
      <c r="O89" s="43"/>
      <c r="P89" s="43"/>
    </row>
    <row r="90" spans="1:16" ht="15">
      <c r="A90" s="10" t="s">
        <v>107</v>
      </c>
      <c r="B90" s="43">
        <v>5</v>
      </c>
      <c r="C90" s="43">
        <f>'Ком.прием'!C4</f>
        <v>3</v>
      </c>
      <c r="D90" s="112">
        <f>B90-C90</f>
        <v>2</v>
      </c>
      <c r="E90" s="43">
        <v>5</v>
      </c>
      <c r="F90" s="43">
        <f>'Ком.прием'!D4</f>
        <v>2</v>
      </c>
      <c r="G90" s="112">
        <f>E90-F90</f>
        <v>3</v>
      </c>
      <c r="H90" s="43">
        <v>5</v>
      </c>
      <c r="I90" s="43">
        <f>'Ком.прием'!E4</f>
        <v>0</v>
      </c>
      <c r="J90" s="112">
        <f>H90-I90</f>
        <v>5</v>
      </c>
      <c r="K90" s="43">
        <v>6</v>
      </c>
      <c r="L90" s="46">
        <f>'Ком.прием'!F4</f>
        <v>2</v>
      </c>
      <c r="M90" s="112">
        <f>K90-L90</f>
        <v>4</v>
      </c>
      <c r="N90" s="43"/>
      <c r="O90" s="43"/>
      <c r="P90" s="43"/>
    </row>
    <row r="91" spans="1:16" ht="15">
      <c r="A91" s="10" t="s">
        <v>125</v>
      </c>
      <c r="B91" s="43">
        <v>3</v>
      </c>
      <c r="C91" s="43">
        <f>'Ком.прием'!C5</f>
        <v>0</v>
      </c>
      <c r="D91" s="112">
        <f>B91-C91</f>
        <v>3</v>
      </c>
      <c r="E91" s="43">
        <v>5</v>
      </c>
      <c r="F91" s="43">
        <f>'Ком.прием'!D5</f>
        <v>0</v>
      </c>
      <c r="G91" s="112">
        <f>E91-F91</f>
        <v>5</v>
      </c>
      <c r="H91" s="43">
        <v>5</v>
      </c>
      <c r="I91" s="43">
        <f>'Ком.прием'!E5</f>
        <v>0</v>
      </c>
      <c r="J91" s="112">
        <f>H91-I91</f>
        <v>5</v>
      </c>
      <c r="K91" s="43">
        <v>0</v>
      </c>
      <c r="L91" s="46">
        <f>'Ком.прием'!F5</f>
        <v>0</v>
      </c>
      <c r="M91" s="112">
        <f>K91-L91</f>
        <v>0</v>
      </c>
      <c r="N91" s="43"/>
      <c r="O91" s="43"/>
      <c r="P91" s="43"/>
    </row>
    <row r="92" spans="1:16" ht="15">
      <c r="A92" s="52" t="s">
        <v>110</v>
      </c>
      <c r="B92" s="43">
        <v>25</v>
      </c>
      <c r="C92" s="43">
        <f>'Ком.прием'!C16</f>
        <v>38</v>
      </c>
      <c r="D92" s="112">
        <f>B92-C92</f>
        <v>-13</v>
      </c>
      <c r="E92" s="43">
        <v>20</v>
      </c>
      <c r="F92" s="43">
        <f>'Ком.прием'!D16</f>
        <v>12</v>
      </c>
      <c r="G92" s="112">
        <f>E92-F92</f>
        <v>8</v>
      </c>
      <c r="H92" s="43">
        <v>30</v>
      </c>
      <c r="I92" s="43">
        <f>'Ком.прием'!E16</f>
        <v>14</v>
      </c>
      <c r="J92" s="112">
        <f>H92-I92</f>
        <v>16</v>
      </c>
      <c r="K92" s="43">
        <v>43</v>
      </c>
      <c r="L92" s="43">
        <f>'Ком.прием'!F16</f>
        <v>23</v>
      </c>
      <c r="M92" s="112">
        <f>K92-L92</f>
        <v>20</v>
      </c>
      <c r="N92" s="43"/>
      <c r="O92" s="43"/>
      <c r="P92" s="43"/>
    </row>
    <row r="93" spans="1:16" ht="15">
      <c r="A93" s="37"/>
      <c r="B93" s="43"/>
      <c r="C93" s="45"/>
      <c r="D93" s="112"/>
      <c r="E93" s="43"/>
      <c r="F93" s="45"/>
      <c r="G93" s="112"/>
      <c r="H93" s="43"/>
      <c r="I93" s="45"/>
      <c r="J93" s="112"/>
      <c r="K93" s="43"/>
      <c r="L93" s="45"/>
      <c r="M93" s="112"/>
      <c r="N93" s="45"/>
      <c r="O93" s="45"/>
      <c r="P93" s="43"/>
    </row>
    <row r="94" spans="1:16" ht="15">
      <c r="A94" s="51" t="s">
        <v>49</v>
      </c>
      <c r="B94" s="43"/>
      <c r="C94" s="45"/>
      <c r="D94" s="112"/>
      <c r="E94" s="43"/>
      <c r="F94" s="45"/>
      <c r="G94" s="112"/>
      <c r="H94" s="43"/>
      <c r="I94" s="45"/>
      <c r="J94" s="112"/>
      <c r="K94" s="43"/>
      <c r="L94" s="45"/>
      <c r="M94" s="112"/>
      <c r="N94" s="45"/>
      <c r="O94" s="45"/>
      <c r="P94" s="43"/>
    </row>
    <row r="95" spans="1:16" s="3" customFormat="1" ht="15">
      <c r="A95" s="52" t="s">
        <v>111</v>
      </c>
      <c r="B95" s="43">
        <v>10</v>
      </c>
      <c r="C95" s="43">
        <f>'Ком.прием'!C10</f>
        <v>5</v>
      </c>
      <c r="D95" s="112">
        <f>B95-C95</f>
        <v>5</v>
      </c>
      <c r="E95" s="43">
        <v>10</v>
      </c>
      <c r="F95" s="43">
        <f>'Ком.прием'!D10</f>
        <v>1</v>
      </c>
      <c r="G95" s="112">
        <f>E95-F95</f>
        <v>9</v>
      </c>
      <c r="H95" s="43">
        <v>10</v>
      </c>
      <c r="I95" s="43">
        <f>'Ком.прием'!E10</f>
        <v>2</v>
      </c>
      <c r="J95" s="112">
        <f>H95-I95</f>
        <v>8</v>
      </c>
      <c r="K95" s="43">
        <v>9</v>
      </c>
      <c r="L95" s="43">
        <f>'Ком.прием'!F10</f>
        <v>5</v>
      </c>
      <c r="M95" s="112">
        <f>K95-L95</f>
        <v>4</v>
      </c>
      <c r="N95" s="43"/>
      <c r="O95" s="43"/>
      <c r="P95" s="43"/>
    </row>
    <row r="96" spans="1:16" ht="15">
      <c r="A96" s="37"/>
      <c r="B96" s="43"/>
      <c r="C96" s="45"/>
      <c r="D96" s="112"/>
      <c r="E96" s="43"/>
      <c r="F96" s="45"/>
      <c r="G96" s="112"/>
      <c r="H96" s="43"/>
      <c r="I96" s="45"/>
      <c r="J96" s="112"/>
      <c r="K96" s="43"/>
      <c r="L96" s="45"/>
      <c r="M96" s="112"/>
      <c r="N96" s="45"/>
      <c r="O96" s="45"/>
      <c r="P96" s="43"/>
    </row>
    <row r="97" spans="1:16" ht="15">
      <c r="A97" s="51" t="s">
        <v>50</v>
      </c>
      <c r="B97" s="43"/>
      <c r="C97" s="45"/>
      <c r="D97" s="112"/>
      <c r="E97" s="43"/>
      <c r="F97" s="45"/>
      <c r="G97" s="112"/>
      <c r="H97" s="43"/>
      <c r="I97" s="45"/>
      <c r="J97" s="112"/>
      <c r="K97" s="43"/>
      <c r="L97" s="45"/>
      <c r="M97" s="112"/>
      <c r="N97" s="45"/>
      <c r="O97" s="45"/>
      <c r="P97" s="43"/>
    </row>
    <row r="98" spans="1:16" s="3" customFormat="1" ht="15">
      <c r="A98" s="52" t="s">
        <v>112</v>
      </c>
      <c r="B98" s="43">
        <v>4</v>
      </c>
      <c r="C98" s="43">
        <f>'Ком.прием'!C53</f>
        <v>1</v>
      </c>
      <c r="D98" s="112">
        <f>B98-C98</f>
        <v>3</v>
      </c>
      <c r="E98" s="43">
        <v>5</v>
      </c>
      <c r="F98" s="43">
        <f>'Ком.прием'!D53</f>
        <v>0</v>
      </c>
      <c r="G98" s="112">
        <f>E98-F98</f>
        <v>5</v>
      </c>
      <c r="H98" s="43">
        <v>0</v>
      </c>
      <c r="I98" s="43">
        <f>'Ком.прием'!E53</f>
        <v>1</v>
      </c>
      <c r="J98" s="112">
        <f>H98-I98</f>
        <v>-1</v>
      </c>
      <c r="K98" s="43">
        <v>0</v>
      </c>
      <c r="L98" s="43">
        <f>'Ком.прием'!F53</f>
        <v>0</v>
      </c>
      <c r="M98" s="112">
        <f>K98-L98</f>
        <v>0</v>
      </c>
      <c r="N98" s="43"/>
      <c r="O98" s="43"/>
      <c r="P98" s="43"/>
    </row>
    <row r="99" spans="1:16" ht="15">
      <c r="A99" s="37"/>
      <c r="B99" s="43"/>
      <c r="C99" s="45"/>
      <c r="D99" s="112"/>
      <c r="E99" s="43"/>
      <c r="F99" s="45"/>
      <c r="G99" s="112"/>
      <c r="H99" s="43"/>
      <c r="I99" s="45"/>
      <c r="J99" s="112"/>
      <c r="K99" s="43"/>
      <c r="L99" s="45"/>
      <c r="M99" s="112"/>
      <c r="N99" s="45"/>
      <c r="O99" s="45"/>
      <c r="P99" s="43"/>
    </row>
    <row r="100" spans="1:16" ht="15">
      <c r="A100" s="51" t="s">
        <v>146</v>
      </c>
      <c r="B100" s="43"/>
      <c r="C100" s="45"/>
      <c r="D100" s="112"/>
      <c r="E100" s="43"/>
      <c r="F100" s="45"/>
      <c r="G100" s="112"/>
      <c r="H100" s="43"/>
      <c r="I100" s="45"/>
      <c r="J100" s="112"/>
      <c r="K100" s="43"/>
      <c r="L100" s="45"/>
      <c r="M100" s="112"/>
      <c r="N100" s="45"/>
      <c r="O100" s="45"/>
      <c r="P100" s="43"/>
    </row>
    <row r="101" spans="1:16" ht="15">
      <c r="A101" s="285" t="s">
        <v>264</v>
      </c>
      <c r="B101" s="43">
        <v>0</v>
      </c>
      <c r="C101" s="43">
        <f>'Ком.прием'!C39</f>
        <v>0</v>
      </c>
      <c r="D101" s="112">
        <f>B101-C101</f>
        <v>0</v>
      </c>
      <c r="E101" s="43">
        <v>10</v>
      </c>
      <c r="F101" s="43">
        <f>'Ком.прием'!D39</f>
        <v>0</v>
      </c>
      <c r="G101" s="112">
        <f>E101-F101</f>
        <v>10</v>
      </c>
      <c r="H101" s="43"/>
      <c r="I101" s="45"/>
      <c r="J101" s="112"/>
      <c r="K101" s="43"/>
      <c r="L101" s="45"/>
      <c r="M101" s="112"/>
      <c r="N101" s="45"/>
      <c r="O101" s="45"/>
      <c r="P101" s="43"/>
    </row>
    <row r="102" spans="1:16" ht="15">
      <c r="A102" s="52" t="s">
        <v>178</v>
      </c>
      <c r="B102" s="43">
        <v>5</v>
      </c>
      <c r="C102" s="43">
        <f>'Ком.прием'!C50</f>
        <v>8</v>
      </c>
      <c r="D102" s="112">
        <f>B102-C102</f>
        <v>-3</v>
      </c>
      <c r="E102" s="43">
        <v>5</v>
      </c>
      <c r="F102" s="43">
        <f>'Ком.прием'!D50</f>
        <v>0</v>
      </c>
      <c r="G102" s="112">
        <f>E102-F102</f>
        <v>5</v>
      </c>
      <c r="H102" s="43">
        <v>5</v>
      </c>
      <c r="I102" s="43">
        <f>'Ком.прием'!E50</f>
        <v>0</v>
      </c>
      <c r="J102" s="112">
        <f>H102-I102</f>
        <v>5</v>
      </c>
      <c r="K102" s="43">
        <v>2</v>
      </c>
      <c r="L102" s="43">
        <f>'Ком.прием'!F50</f>
        <v>0</v>
      </c>
      <c r="M102" s="112">
        <f>K102-L102</f>
        <v>2</v>
      </c>
      <c r="N102" s="43"/>
      <c r="O102" s="43"/>
      <c r="P102" s="112"/>
    </row>
    <row r="103" spans="1:16" ht="15">
      <c r="A103" s="52"/>
      <c r="B103" s="43"/>
      <c r="C103" s="43"/>
      <c r="D103" s="112"/>
      <c r="E103" s="43"/>
      <c r="F103" s="43"/>
      <c r="G103" s="112"/>
      <c r="H103" s="43"/>
      <c r="I103" s="43"/>
      <c r="J103" s="112"/>
      <c r="K103" s="43"/>
      <c r="L103" s="43"/>
      <c r="M103" s="112"/>
      <c r="N103" s="43"/>
      <c r="O103" s="43"/>
      <c r="P103" s="112"/>
    </row>
    <row r="104" spans="1:16" ht="15">
      <c r="A104" s="51" t="s">
        <v>193</v>
      </c>
      <c r="B104" s="43"/>
      <c r="C104" s="43"/>
      <c r="D104" s="112"/>
      <c r="E104" s="43"/>
      <c r="F104" s="43"/>
      <c r="G104" s="112"/>
      <c r="H104" s="43"/>
      <c r="I104" s="43"/>
      <c r="J104" s="112"/>
      <c r="K104" s="43"/>
      <c r="L104" s="43"/>
      <c r="M104" s="112"/>
      <c r="N104" s="43"/>
      <c r="O104" s="43"/>
      <c r="P104" s="112"/>
    </row>
    <row r="105" spans="1:16" ht="15">
      <c r="A105" s="52" t="s">
        <v>194</v>
      </c>
      <c r="B105" s="43">
        <v>5</v>
      </c>
      <c r="C105" s="43">
        <f>'Ком.прием'!C51</f>
        <v>0</v>
      </c>
      <c r="D105" s="112">
        <f>B105-C105</f>
        <v>5</v>
      </c>
      <c r="E105" s="43">
        <v>5</v>
      </c>
      <c r="F105" s="43">
        <f>'Ком.прием'!D51</f>
        <v>0</v>
      </c>
      <c r="G105" s="112">
        <f>E105-F105</f>
        <v>5</v>
      </c>
      <c r="H105" s="43">
        <v>5</v>
      </c>
      <c r="I105" s="43">
        <f>'Ком.прием'!E51</f>
        <v>0</v>
      </c>
      <c r="J105" s="112">
        <f>H105-I105</f>
        <v>5</v>
      </c>
      <c r="K105" s="43">
        <v>1</v>
      </c>
      <c r="L105" s="43">
        <f>'Ком.прием'!F51</f>
        <v>0</v>
      </c>
      <c r="M105" s="112">
        <f>K105-L105</f>
        <v>1</v>
      </c>
      <c r="N105" s="43">
        <v>0</v>
      </c>
      <c r="O105" s="43">
        <f>'Ком.прием'!G51</f>
        <v>0</v>
      </c>
      <c r="P105" s="112">
        <f>N105-O105</f>
        <v>0</v>
      </c>
    </row>
    <row r="106" spans="1:16" ht="15">
      <c r="A106" s="52"/>
      <c r="B106" s="43"/>
      <c r="C106" s="43"/>
      <c r="D106" s="112"/>
      <c r="E106" s="43"/>
      <c r="F106" s="43"/>
      <c r="G106" s="112"/>
      <c r="H106" s="43"/>
      <c r="I106" s="43"/>
      <c r="J106" s="112"/>
      <c r="K106" s="43"/>
      <c r="L106" s="43"/>
      <c r="M106" s="112"/>
      <c r="N106" s="43"/>
      <c r="O106" s="43"/>
      <c r="P106" s="112"/>
    </row>
    <row r="107" spans="1:16" ht="15">
      <c r="A107" s="51" t="s">
        <v>192</v>
      </c>
      <c r="B107" s="43"/>
      <c r="C107" s="43"/>
      <c r="D107" s="112"/>
      <c r="E107" s="43"/>
      <c r="F107" s="43"/>
      <c r="G107" s="112"/>
      <c r="H107" s="43"/>
      <c r="I107" s="43"/>
      <c r="J107" s="112"/>
      <c r="K107" s="43"/>
      <c r="L107" s="43"/>
      <c r="M107" s="112"/>
      <c r="N107" s="43"/>
      <c r="O107" s="43"/>
      <c r="P107" s="112"/>
    </row>
    <row r="108" spans="1:16" ht="15">
      <c r="A108" s="52" t="s">
        <v>191</v>
      </c>
      <c r="B108" s="43">
        <v>15</v>
      </c>
      <c r="C108" s="43">
        <f>'Ком.прием'!C13</f>
        <v>0</v>
      </c>
      <c r="D108" s="112">
        <f>B108-C108</f>
        <v>15</v>
      </c>
      <c r="E108" s="43">
        <v>10</v>
      </c>
      <c r="F108" s="43">
        <f>'Ком.прием'!D13</f>
        <v>4</v>
      </c>
      <c r="G108" s="112">
        <f>E108-F108</f>
        <v>6</v>
      </c>
      <c r="H108" s="43">
        <v>15</v>
      </c>
      <c r="I108" s="43">
        <f>'Ком.прием'!E13</f>
        <v>2</v>
      </c>
      <c r="J108" s="112">
        <f>H108-I108</f>
        <v>13</v>
      </c>
      <c r="K108" s="43">
        <v>7</v>
      </c>
      <c r="L108" s="43">
        <f>'Ком.прием'!F13</f>
        <v>8</v>
      </c>
      <c r="M108" s="112">
        <f>K108-L108</f>
        <v>-1</v>
      </c>
      <c r="N108" s="43"/>
      <c r="O108" s="43"/>
      <c r="P108" s="112"/>
    </row>
    <row r="109" spans="1:16" ht="15">
      <c r="A109" s="52"/>
      <c r="B109" s="43"/>
      <c r="C109" s="43"/>
      <c r="D109" s="112"/>
      <c r="E109" s="43"/>
      <c r="F109" s="43"/>
      <c r="G109" s="112"/>
      <c r="H109" s="43"/>
      <c r="I109" s="43"/>
      <c r="J109" s="112"/>
      <c r="K109" s="43"/>
      <c r="L109" s="43"/>
      <c r="M109" s="112"/>
      <c r="N109" s="43"/>
      <c r="O109" s="43"/>
      <c r="P109" s="112"/>
    </row>
    <row r="110" spans="1:16" s="3" customFormat="1" ht="15" hidden="1">
      <c r="A110" s="40" t="s">
        <v>17</v>
      </c>
      <c r="B110" s="175">
        <f>SUM(B6:B45,B48:B58,B60:B69,B83,B89,B92:B109)</f>
        <v>501</v>
      </c>
      <c r="C110" s="176">
        <f>SUM(C6:C45,C48:C58,C60:C69,C83,C89,C92:C109)</f>
        <v>504</v>
      </c>
      <c r="D110" s="177"/>
      <c r="E110" s="175">
        <f>SUM(E6:E45,E48:E58,E60:E69,E83,E89,E92:E109)</f>
        <v>625</v>
      </c>
      <c r="F110" s="176">
        <f>SUM(F6:F45,F48:F58,F60:F69,F83,F89,F92:F109)</f>
        <v>340</v>
      </c>
      <c r="G110" s="177"/>
      <c r="H110" s="175">
        <f>SUM(H6:H45,H48:H58,H60:H69,H83,H89,H92:H109)</f>
        <v>515</v>
      </c>
      <c r="I110" s="176">
        <f>SUM(I6:I45,I48:I58,I60:I69,I83,I89,I92:I109)</f>
        <v>401</v>
      </c>
      <c r="J110" s="177"/>
      <c r="K110" s="175">
        <f>SUM(K6:K45,K48:K58,K60:K69,K83,K89,K92:K109)</f>
        <v>469</v>
      </c>
      <c r="L110" s="176">
        <f>SUM(L6:L45,L48:L58,L60:L69,L83,L89,L92:L109)</f>
        <v>394</v>
      </c>
      <c r="M110" s="177"/>
      <c r="N110" s="175">
        <f>SUM(N6:N45,N48:N58,N60:N69,N83,N89,N92:N109)</f>
        <v>141</v>
      </c>
      <c r="O110" s="176">
        <f>SUM(O6:O45,O48:O58,O60:O69,O83,O89,O92:O109)</f>
        <v>147</v>
      </c>
      <c r="P110" s="177"/>
    </row>
    <row r="111" spans="1:16" s="3" customFormat="1" ht="15">
      <c r="A111" s="178" t="s">
        <v>26</v>
      </c>
      <c r="B111" s="265">
        <f>SUM(B6:B33,B39,B42,B45,B48,B49,B50,B51,B54,B55,B58,B59,B63,B66,B69,B74,B75,B83,B89,B92,B95:B108)</f>
        <v>586</v>
      </c>
      <c r="C111" s="43">
        <f>SUM(C6:C33,C39,C42,C45,C48,C49,C50,C51,C54,C55,C58,C59,C62,C63,C66,C69,C74,C75,C83,C89,C92,C95:C108)</f>
        <v>557</v>
      </c>
      <c r="D111" s="43"/>
      <c r="E111" s="265">
        <f aca="true" t="shared" si="9" ref="E111:O111">SUM(E6:E33,E39,E42,E45,E48,E49,E50,E51,E54,E55,E58,E59,E63,E66,E69,E74,E75,E83,E89,E92,E95:E108)</f>
        <v>760</v>
      </c>
      <c r="F111" s="43">
        <f>SUM(F6:F33,F39,F42,F45,F48,F49,F50,F51,F54,F55,F58,F59,F62:F63,F66,F69,F74,F75,F83,F89,F92,F95:F108)</f>
        <v>403</v>
      </c>
      <c r="G111" s="43"/>
      <c r="H111" s="265">
        <f t="shared" si="9"/>
        <v>585</v>
      </c>
      <c r="I111" s="43">
        <f t="shared" si="9"/>
        <v>467</v>
      </c>
      <c r="J111" s="43"/>
      <c r="K111" s="265">
        <f t="shared" si="9"/>
        <v>483</v>
      </c>
      <c r="L111" s="43">
        <f t="shared" si="9"/>
        <v>412</v>
      </c>
      <c r="M111" s="43"/>
      <c r="N111" s="265">
        <f t="shared" si="9"/>
        <v>145</v>
      </c>
      <c r="O111" s="43">
        <f t="shared" si="9"/>
        <v>147</v>
      </c>
      <c r="P111" s="43"/>
    </row>
    <row r="112" spans="1:16" s="3" customFormat="1" ht="15" hidden="1">
      <c r="A112" s="41" t="s">
        <v>31</v>
      </c>
      <c r="B112" s="54"/>
      <c r="C112" s="50"/>
      <c r="D112" s="113"/>
      <c r="E112" s="50"/>
      <c r="F112" s="50"/>
      <c r="G112" s="113"/>
      <c r="H112" s="50"/>
      <c r="I112" s="50"/>
      <c r="J112" s="49"/>
      <c r="K112" s="50"/>
      <c r="L112" s="50"/>
      <c r="M112" s="113"/>
      <c r="N112" s="50"/>
      <c r="O112" s="50"/>
      <c r="P112" s="50"/>
    </row>
    <row r="113" spans="1:16" s="3" customFormat="1" ht="15" hidden="1">
      <c r="A113" s="388" t="s">
        <v>30</v>
      </c>
      <c r="B113" s="388"/>
      <c r="C113" s="388"/>
      <c r="D113" s="113"/>
      <c r="E113" s="50"/>
      <c r="F113" s="50"/>
      <c r="G113" s="113"/>
      <c r="H113" s="50"/>
      <c r="I113" s="50"/>
      <c r="J113" s="49"/>
      <c r="K113" s="50"/>
      <c r="L113" s="50"/>
      <c r="M113" s="113"/>
      <c r="N113" s="50"/>
      <c r="O113" s="50"/>
      <c r="P113" s="50"/>
    </row>
    <row r="114" spans="1:16" s="3" customFormat="1" ht="52.5" customHeight="1" hidden="1">
      <c r="A114" s="387" t="s">
        <v>129</v>
      </c>
      <c r="B114" s="387"/>
      <c r="C114" s="387"/>
      <c r="D114" s="387"/>
      <c r="E114" s="387"/>
      <c r="F114" s="387"/>
      <c r="G114" s="387"/>
      <c r="H114" s="387"/>
      <c r="I114" s="387"/>
      <c r="J114" s="387"/>
      <c r="K114" s="387"/>
      <c r="L114" s="387"/>
      <c r="M114" s="113"/>
      <c r="N114" s="50"/>
      <c r="O114" s="50"/>
      <c r="P114" s="50"/>
    </row>
    <row r="115" spans="1:16" s="3" customFormat="1" ht="45" hidden="1">
      <c r="A115" s="38" t="s">
        <v>127</v>
      </c>
      <c r="B115" s="54"/>
      <c r="C115" s="50"/>
      <c r="D115" s="113"/>
      <c r="E115" s="50"/>
      <c r="F115" s="50"/>
      <c r="G115" s="113"/>
      <c r="H115" s="50"/>
      <c r="I115" s="50"/>
      <c r="J115" s="49"/>
      <c r="K115" s="50"/>
      <c r="L115" s="50"/>
      <c r="M115" s="113"/>
      <c r="N115" s="50"/>
      <c r="O115" s="50"/>
      <c r="P115" s="50"/>
    </row>
    <row r="116" spans="1:16" s="3" customFormat="1" ht="15" hidden="1">
      <c r="A116" s="38"/>
      <c r="B116" s="54"/>
      <c r="C116" s="50"/>
      <c r="D116" s="113"/>
      <c r="E116" s="50"/>
      <c r="F116" s="50"/>
      <c r="G116" s="113"/>
      <c r="H116" s="50"/>
      <c r="I116" s="50"/>
      <c r="J116" s="49"/>
      <c r="K116" s="50"/>
      <c r="L116" s="50"/>
      <c r="M116" s="113"/>
      <c r="N116" s="50"/>
      <c r="O116" s="50"/>
      <c r="P116" s="50"/>
    </row>
    <row r="117" spans="1:16" s="3" customFormat="1" ht="60" hidden="1">
      <c r="A117" s="38" t="s">
        <v>128</v>
      </c>
      <c r="B117" s="54"/>
      <c r="C117" s="50"/>
      <c r="D117" s="113"/>
      <c r="E117" s="50"/>
      <c r="F117" s="50"/>
      <c r="G117" s="113"/>
      <c r="H117" s="50"/>
      <c r="I117" s="50"/>
      <c r="J117" s="49"/>
      <c r="K117" s="50"/>
      <c r="L117" s="50"/>
      <c r="M117" s="113"/>
      <c r="N117" s="50"/>
      <c r="O117" s="50"/>
      <c r="P117" s="50"/>
    </row>
    <row r="118" spans="1:16" s="3" customFormat="1" ht="15" hidden="1">
      <c r="A118" s="38"/>
      <c r="B118" s="54"/>
      <c r="C118" s="50"/>
      <c r="D118" s="113"/>
      <c r="E118" s="50"/>
      <c r="F118" s="50"/>
      <c r="G118" s="113"/>
      <c r="H118" s="50"/>
      <c r="I118" s="50"/>
      <c r="J118" s="49"/>
      <c r="K118" s="50"/>
      <c r="L118" s="50"/>
      <c r="M118" s="113"/>
      <c r="N118" s="50"/>
      <c r="O118" s="50"/>
      <c r="P118" s="50"/>
    </row>
    <row r="119" spans="1:16" s="3" customFormat="1" ht="30" hidden="1">
      <c r="A119" s="38" t="s">
        <v>136</v>
      </c>
      <c r="B119" s="54"/>
      <c r="C119" s="50"/>
      <c r="D119" s="113"/>
      <c r="E119" s="50"/>
      <c r="F119" s="50"/>
      <c r="G119" s="113"/>
      <c r="H119" s="50"/>
      <c r="I119" s="50"/>
      <c r="J119" s="49"/>
      <c r="K119" s="50"/>
      <c r="L119" s="50"/>
      <c r="M119" s="113"/>
      <c r="N119" s="50"/>
      <c r="O119" s="50"/>
      <c r="P119" s="50"/>
    </row>
    <row r="120" spans="1:16" s="3" customFormat="1" ht="15">
      <c r="A120" s="38"/>
      <c r="B120" s="54"/>
      <c r="C120" s="50"/>
      <c r="D120" s="113"/>
      <c r="E120" s="50"/>
      <c r="F120" s="50"/>
      <c r="G120" s="113"/>
      <c r="H120" s="50"/>
      <c r="I120" s="50"/>
      <c r="J120" s="49"/>
      <c r="K120" s="50"/>
      <c r="L120" s="50"/>
      <c r="M120" s="113"/>
      <c r="N120" s="50"/>
      <c r="O120" s="50"/>
      <c r="P120" s="50"/>
    </row>
    <row r="121" spans="1:16" s="3" customFormat="1" ht="15">
      <c r="A121" s="38"/>
      <c r="B121" s="54"/>
      <c r="C121" s="50"/>
      <c r="D121" s="113"/>
      <c r="E121" s="50"/>
      <c r="F121" s="50"/>
      <c r="G121" s="113"/>
      <c r="H121" s="50"/>
      <c r="I121" s="50"/>
      <c r="J121" s="49"/>
      <c r="K121" s="50"/>
      <c r="L121" s="50"/>
      <c r="M121" s="113"/>
      <c r="N121" s="50"/>
      <c r="O121" s="50"/>
      <c r="P121" s="50"/>
    </row>
    <row r="122" spans="1:16" s="3" customFormat="1" ht="15">
      <c r="A122" s="38"/>
      <c r="B122" s="54"/>
      <c r="C122" s="50"/>
      <c r="D122" s="113"/>
      <c r="E122" s="50"/>
      <c r="F122" s="50"/>
      <c r="G122" s="113"/>
      <c r="H122" s="50"/>
      <c r="I122" s="50"/>
      <c r="J122" s="49"/>
      <c r="K122" s="50"/>
      <c r="L122" s="50"/>
      <c r="M122" s="113"/>
      <c r="N122" s="50"/>
      <c r="O122" s="50"/>
      <c r="P122" s="50"/>
    </row>
    <row r="123" spans="1:16" s="3" customFormat="1" ht="15">
      <c r="A123" s="38"/>
      <c r="B123" s="54"/>
      <c r="C123" s="50"/>
      <c r="D123" s="113"/>
      <c r="E123" s="50"/>
      <c r="F123" s="50"/>
      <c r="G123" s="113"/>
      <c r="H123" s="50"/>
      <c r="I123" s="50"/>
      <c r="J123" s="49"/>
      <c r="K123" s="50"/>
      <c r="L123" s="50"/>
      <c r="M123" s="113"/>
      <c r="N123" s="50"/>
      <c r="O123" s="50"/>
      <c r="P123" s="50"/>
    </row>
    <row r="124" spans="1:16" s="3" customFormat="1" ht="15">
      <c r="A124" s="38"/>
      <c r="B124" s="54"/>
      <c r="C124" s="50"/>
      <c r="D124" s="113"/>
      <c r="E124" s="50"/>
      <c r="F124" s="50"/>
      <c r="G124" s="113"/>
      <c r="H124" s="50"/>
      <c r="I124" s="50"/>
      <c r="J124" s="49"/>
      <c r="K124" s="50"/>
      <c r="L124" s="50"/>
      <c r="M124" s="113"/>
      <c r="N124" s="50"/>
      <c r="O124" s="50"/>
      <c r="P124" s="50"/>
    </row>
    <row r="125" spans="1:16" s="3" customFormat="1" ht="15">
      <c r="A125" s="38"/>
      <c r="B125" s="54"/>
      <c r="C125" s="50"/>
      <c r="D125" s="113"/>
      <c r="E125" s="50"/>
      <c r="F125" s="50"/>
      <c r="G125" s="113"/>
      <c r="H125" s="50"/>
      <c r="I125" s="50"/>
      <c r="J125" s="49"/>
      <c r="K125" s="50"/>
      <c r="L125" s="50"/>
      <c r="M125" s="113"/>
      <c r="N125" s="50"/>
      <c r="O125" s="50"/>
      <c r="P125" s="50"/>
    </row>
    <row r="126" spans="1:16" s="3" customFormat="1" ht="15">
      <c r="A126" s="38"/>
      <c r="B126" s="54"/>
      <c r="C126" s="50"/>
      <c r="D126" s="113"/>
      <c r="E126" s="50"/>
      <c r="F126" s="50"/>
      <c r="G126" s="113"/>
      <c r="H126" s="50"/>
      <c r="I126" s="50"/>
      <c r="J126" s="49"/>
      <c r="K126" s="50"/>
      <c r="L126" s="50"/>
      <c r="M126" s="113"/>
      <c r="N126" s="50"/>
      <c r="O126" s="50"/>
      <c r="P126" s="50"/>
    </row>
    <row r="127" spans="1:16" s="3" customFormat="1" ht="15">
      <c r="A127" s="38"/>
      <c r="B127" s="54"/>
      <c r="C127" s="50"/>
      <c r="D127" s="113"/>
      <c r="E127" s="50"/>
      <c r="F127" s="50"/>
      <c r="G127" s="113"/>
      <c r="H127" s="50"/>
      <c r="I127" s="50"/>
      <c r="J127" s="49"/>
      <c r="K127" s="50"/>
      <c r="L127" s="50"/>
      <c r="M127" s="113"/>
      <c r="N127" s="50"/>
      <c r="O127" s="50"/>
      <c r="P127" s="50"/>
    </row>
    <row r="128" spans="1:16" s="3" customFormat="1" ht="15">
      <c r="A128" s="38"/>
      <c r="B128" s="54"/>
      <c r="C128" s="50"/>
      <c r="D128" s="113"/>
      <c r="E128" s="50"/>
      <c r="F128" s="50"/>
      <c r="G128" s="113"/>
      <c r="H128" s="50"/>
      <c r="I128" s="50"/>
      <c r="J128" s="49"/>
      <c r="K128" s="50"/>
      <c r="L128" s="50"/>
      <c r="M128" s="113"/>
      <c r="N128" s="50"/>
      <c r="O128" s="50"/>
      <c r="P128" s="50"/>
    </row>
    <row r="129" spans="1:16" s="3" customFormat="1" ht="15">
      <c r="A129" s="38"/>
      <c r="B129" s="54"/>
      <c r="C129" s="50"/>
      <c r="D129" s="113"/>
      <c r="E129" s="50"/>
      <c r="F129" s="50"/>
      <c r="G129" s="113"/>
      <c r="H129" s="50"/>
      <c r="I129" s="50"/>
      <c r="J129" s="49"/>
      <c r="K129" s="50"/>
      <c r="L129" s="50"/>
      <c r="M129" s="113"/>
      <c r="N129" s="50"/>
      <c r="O129" s="50"/>
      <c r="P129" s="50"/>
    </row>
    <row r="130" spans="1:16" s="3" customFormat="1" ht="15">
      <c r="A130" s="38"/>
      <c r="B130" s="54"/>
      <c r="C130" s="50"/>
      <c r="D130" s="113"/>
      <c r="E130" s="50"/>
      <c r="F130" s="50"/>
      <c r="G130" s="113"/>
      <c r="H130" s="50"/>
      <c r="I130" s="50"/>
      <c r="J130" s="49"/>
      <c r="K130" s="50"/>
      <c r="L130" s="50"/>
      <c r="M130" s="113"/>
      <c r="N130" s="50"/>
      <c r="O130" s="50"/>
      <c r="P130" s="50"/>
    </row>
    <row r="131" spans="1:16" s="3" customFormat="1" ht="15">
      <c r="A131" s="38"/>
      <c r="B131" s="54"/>
      <c r="C131" s="50"/>
      <c r="D131" s="113"/>
      <c r="E131" s="50"/>
      <c r="F131" s="50"/>
      <c r="G131" s="113"/>
      <c r="H131" s="50"/>
      <c r="I131" s="50"/>
      <c r="J131" s="49"/>
      <c r="K131" s="50"/>
      <c r="L131" s="50"/>
      <c r="M131" s="113"/>
      <c r="N131" s="50"/>
      <c r="O131" s="50"/>
      <c r="P131" s="50"/>
    </row>
    <row r="132" spans="1:16" s="3" customFormat="1" ht="15">
      <c r="A132" s="38"/>
      <c r="B132" s="54"/>
      <c r="C132" s="50"/>
      <c r="D132" s="113"/>
      <c r="E132" s="50"/>
      <c r="F132" s="50"/>
      <c r="G132" s="113"/>
      <c r="H132" s="50"/>
      <c r="I132" s="50"/>
      <c r="J132" s="49"/>
      <c r="K132" s="50"/>
      <c r="L132" s="50"/>
      <c r="M132" s="113"/>
      <c r="N132" s="50"/>
      <c r="O132" s="50"/>
      <c r="P132" s="50"/>
    </row>
    <row r="133" spans="1:16" s="3" customFormat="1" ht="15">
      <c r="A133" s="38"/>
      <c r="B133" s="54"/>
      <c r="C133" s="50"/>
      <c r="D133" s="113"/>
      <c r="E133" s="50"/>
      <c r="F133" s="50"/>
      <c r="G133" s="113"/>
      <c r="H133" s="50"/>
      <c r="I133" s="50"/>
      <c r="J133" s="49"/>
      <c r="K133" s="50"/>
      <c r="L133" s="50"/>
      <c r="M133" s="113"/>
      <c r="N133" s="50"/>
      <c r="O133" s="50"/>
      <c r="P133" s="50"/>
    </row>
    <row r="134" spans="1:16" s="3" customFormat="1" ht="15">
      <c r="A134" s="38"/>
      <c r="B134" s="54"/>
      <c r="C134" s="50"/>
      <c r="D134" s="113"/>
      <c r="E134" s="50"/>
      <c r="F134" s="50"/>
      <c r="G134" s="113"/>
      <c r="H134" s="50"/>
      <c r="I134" s="50"/>
      <c r="J134" s="49"/>
      <c r="K134" s="50"/>
      <c r="L134" s="50"/>
      <c r="M134" s="113"/>
      <c r="N134" s="50"/>
      <c r="O134" s="50"/>
      <c r="P134" s="50"/>
    </row>
    <row r="135" spans="1:16" s="3" customFormat="1" ht="15">
      <c r="A135" s="38"/>
      <c r="B135" s="54"/>
      <c r="C135" s="50"/>
      <c r="D135" s="113"/>
      <c r="E135" s="50"/>
      <c r="F135" s="50"/>
      <c r="G135" s="113"/>
      <c r="H135" s="50"/>
      <c r="I135" s="50"/>
      <c r="J135" s="49"/>
      <c r="K135" s="50"/>
      <c r="L135" s="50"/>
      <c r="M135" s="113"/>
      <c r="N135" s="50"/>
      <c r="O135" s="50"/>
      <c r="P135" s="50"/>
    </row>
    <row r="136" spans="1:16" s="3" customFormat="1" ht="15">
      <c r="A136" s="38"/>
      <c r="B136" s="54"/>
      <c r="C136" s="50"/>
      <c r="D136" s="113"/>
      <c r="E136" s="50"/>
      <c r="F136" s="50"/>
      <c r="G136" s="113"/>
      <c r="H136" s="50"/>
      <c r="I136" s="50"/>
      <c r="J136" s="49"/>
      <c r="K136" s="50"/>
      <c r="L136" s="50"/>
      <c r="M136" s="113"/>
      <c r="N136" s="50"/>
      <c r="O136" s="50"/>
      <c r="P136" s="50"/>
    </row>
    <row r="137" spans="1:16" s="3" customFormat="1" ht="15">
      <c r="A137" s="38"/>
      <c r="B137" s="54"/>
      <c r="C137" s="50"/>
      <c r="D137" s="113"/>
      <c r="E137" s="50"/>
      <c r="F137" s="50"/>
      <c r="G137" s="113"/>
      <c r="H137" s="50"/>
      <c r="I137" s="50"/>
      <c r="J137" s="49"/>
      <c r="K137" s="50"/>
      <c r="L137" s="50"/>
      <c r="M137" s="113"/>
      <c r="N137" s="50"/>
      <c r="O137" s="50"/>
      <c r="P137" s="50"/>
    </row>
    <row r="138" spans="1:16" s="3" customFormat="1" ht="15">
      <c r="A138" s="38"/>
      <c r="B138" s="54"/>
      <c r="C138" s="50"/>
      <c r="D138" s="113"/>
      <c r="E138" s="50"/>
      <c r="F138" s="50"/>
      <c r="G138" s="113"/>
      <c r="H138" s="50"/>
      <c r="I138" s="50"/>
      <c r="J138" s="49"/>
      <c r="K138" s="50"/>
      <c r="L138" s="50"/>
      <c r="M138" s="113"/>
      <c r="N138" s="50"/>
      <c r="O138" s="50"/>
      <c r="P138" s="50"/>
    </row>
    <row r="139" spans="1:16" s="3" customFormat="1" ht="15">
      <c r="A139" s="38"/>
      <c r="B139" s="54"/>
      <c r="C139" s="50"/>
      <c r="D139" s="113"/>
      <c r="E139" s="50"/>
      <c r="F139" s="50"/>
      <c r="G139" s="113"/>
      <c r="H139" s="50"/>
      <c r="I139" s="50"/>
      <c r="J139" s="49"/>
      <c r="K139" s="50"/>
      <c r="L139" s="50"/>
      <c r="M139" s="113"/>
      <c r="N139" s="50"/>
      <c r="O139" s="50"/>
      <c r="P139" s="50"/>
    </row>
    <row r="140" spans="1:16" s="3" customFormat="1" ht="15">
      <c r="A140" s="38"/>
      <c r="B140" s="54"/>
      <c r="C140" s="50"/>
      <c r="D140" s="113"/>
      <c r="E140" s="50"/>
      <c r="F140" s="50"/>
      <c r="G140" s="113"/>
      <c r="H140" s="50"/>
      <c r="I140" s="50"/>
      <c r="J140" s="49"/>
      <c r="K140" s="50"/>
      <c r="L140" s="50"/>
      <c r="M140" s="113"/>
      <c r="N140" s="50"/>
      <c r="O140" s="50"/>
      <c r="P140" s="50"/>
    </row>
    <row r="141" spans="1:16" s="3" customFormat="1" ht="15">
      <c r="A141" s="38"/>
      <c r="B141" s="54"/>
      <c r="C141" s="50"/>
      <c r="D141" s="113"/>
      <c r="E141" s="50"/>
      <c r="F141" s="50"/>
      <c r="G141" s="113"/>
      <c r="H141" s="50"/>
      <c r="I141" s="50"/>
      <c r="J141" s="49"/>
      <c r="K141" s="50"/>
      <c r="L141" s="50"/>
      <c r="M141" s="113"/>
      <c r="N141" s="50"/>
      <c r="O141" s="50"/>
      <c r="P141" s="50"/>
    </row>
    <row r="142" spans="1:16" s="3" customFormat="1" ht="15">
      <c r="A142" s="38"/>
      <c r="B142" s="54"/>
      <c r="C142" s="50"/>
      <c r="D142" s="113"/>
      <c r="E142" s="50"/>
      <c r="F142" s="50"/>
      <c r="G142" s="113"/>
      <c r="H142" s="50"/>
      <c r="I142" s="50"/>
      <c r="J142" s="49"/>
      <c r="K142" s="50"/>
      <c r="L142" s="50"/>
      <c r="M142" s="113"/>
      <c r="N142" s="50"/>
      <c r="O142" s="50"/>
      <c r="P142" s="50"/>
    </row>
    <row r="143" spans="1:16" s="3" customFormat="1" ht="15">
      <c r="A143" s="38"/>
      <c r="B143" s="54"/>
      <c r="C143" s="50"/>
      <c r="D143" s="113"/>
      <c r="E143" s="50"/>
      <c r="F143" s="50"/>
      <c r="G143" s="113"/>
      <c r="H143" s="50"/>
      <c r="I143" s="50"/>
      <c r="J143" s="49"/>
      <c r="K143" s="50"/>
      <c r="L143" s="50"/>
      <c r="M143" s="113"/>
      <c r="N143" s="50"/>
      <c r="O143" s="50"/>
      <c r="P143" s="50"/>
    </row>
    <row r="144" spans="1:16" s="3" customFormat="1" ht="15">
      <c r="A144" s="38"/>
      <c r="B144" s="54"/>
      <c r="C144" s="50"/>
      <c r="D144" s="113"/>
      <c r="E144" s="50"/>
      <c r="F144" s="50"/>
      <c r="G144" s="113"/>
      <c r="H144" s="50"/>
      <c r="I144" s="50"/>
      <c r="J144" s="49"/>
      <c r="K144" s="50"/>
      <c r="L144" s="50"/>
      <c r="M144" s="113"/>
      <c r="N144" s="50"/>
      <c r="O144" s="50"/>
      <c r="P144" s="50"/>
    </row>
    <row r="145" spans="1:16" s="3" customFormat="1" ht="15">
      <c r="A145" s="38"/>
      <c r="B145" s="54"/>
      <c r="C145" s="50"/>
      <c r="D145" s="113"/>
      <c r="E145" s="50"/>
      <c r="F145" s="50"/>
      <c r="G145" s="113"/>
      <c r="H145" s="50"/>
      <c r="I145" s="50"/>
      <c r="J145" s="49"/>
      <c r="K145" s="50"/>
      <c r="L145" s="50"/>
      <c r="M145" s="113"/>
      <c r="N145" s="50"/>
      <c r="O145" s="50"/>
      <c r="P145" s="50"/>
    </row>
    <row r="146" spans="1:16" s="3" customFormat="1" ht="15">
      <c r="A146" s="38"/>
      <c r="B146" s="54"/>
      <c r="C146" s="50"/>
      <c r="D146" s="113"/>
      <c r="E146" s="50"/>
      <c r="F146" s="50"/>
      <c r="G146" s="113"/>
      <c r="H146" s="50"/>
      <c r="I146" s="50"/>
      <c r="J146" s="49"/>
      <c r="K146" s="50"/>
      <c r="L146" s="50"/>
      <c r="M146" s="113"/>
      <c r="N146" s="50"/>
      <c r="O146" s="50"/>
      <c r="P146" s="50"/>
    </row>
    <row r="147" spans="1:16" s="3" customFormat="1" ht="15">
      <c r="A147" s="38"/>
      <c r="B147" s="54"/>
      <c r="C147" s="50"/>
      <c r="D147" s="113"/>
      <c r="E147" s="50"/>
      <c r="F147" s="50"/>
      <c r="G147" s="113"/>
      <c r="H147" s="50"/>
      <c r="I147" s="50"/>
      <c r="J147" s="49"/>
      <c r="K147" s="50"/>
      <c r="L147" s="50"/>
      <c r="M147" s="113"/>
      <c r="N147" s="50"/>
      <c r="O147" s="50"/>
      <c r="P147" s="50"/>
    </row>
    <row r="148" spans="1:16" s="3" customFormat="1" ht="15">
      <c r="A148" s="38"/>
      <c r="B148" s="54"/>
      <c r="C148" s="50"/>
      <c r="D148" s="113"/>
      <c r="E148" s="50"/>
      <c r="F148" s="50"/>
      <c r="G148" s="113"/>
      <c r="H148" s="50"/>
      <c r="I148" s="50"/>
      <c r="J148" s="49"/>
      <c r="K148" s="50"/>
      <c r="L148" s="50"/>
      <c r="M148" s="113"/>
      <c r="N148" s="50"/>
      <c r="O148" s="50"/>
      <c r="P148" s="50"/>
    </row>
    <row r="149" spans="1:16" s="3" customFormat="1" ht="15">
      <c r="A149" s="38"/>
      <c r="B149" s="54"/>
      <c r="C149" s="50"/>
      <c r="D149" s="113"/>
      <c r="E149" s="50"/>
      <c r="F149" s="50"/>
      <c r="G149" s="113"/>
      <c r="H149" s="50"/>
      <c r="I149" s="50"/>
      <c r="J149" s="49"/>
      <c r="K149" s="50"/>
      <c r="L149" s="50"/>
      <c r="M149" s="113"/>
      <c r="N149" s="50"/>
      <c r="O149" s="50"/>
      <c r="P149" s="50"/>
    </row>
    <row r="150" spans="1:16" s="3" customFormat="1" ht="15">
      <c r="A150" s="38"/>
      <c r="B150" s="54"/>
      <c r="C150" s="50"/>
      <c r="D150" s="113"/>
      <c r="E150" s="50"/>
      <c r="F150" s="50"/>
      <c r="G150" s="113"/>
      <c r="H150" s="50"/>
      <c r="I150" s="50"/>
      <c r="J150" s="49"/>
      <c r="K150" s="50"/>
      <c r="L150" s="50"/>
      <c r="M150" s="113"/>
      <c r="N150" s="50"/>
      <c r="O150" s="50"/>
      <c r="P150" s="50"/>
    </row>
    <row r="151" spans="1:16" s="3" customFormat="1" ht="15">
      <c r="A151" s="38"/>
      <c r="B151" s="54"/>
      <c r="C151" s="50"/>
      <c r="D151" s="113"/>
      <c r="E151" s="50"/>
      <c r="F151" s="50"/>
      <c r="G151" s="113"/>
      <c r="H151" s="50"/>
      <c r="I151" s="50"/>
      <c r="J151" s="49"/>
      <c r="K151" s="50"/>
      <c r="L151" s="50"/>
      <c r="M151" s="113"/>
      <c r="N151" s="50"/>
      <c r="O151" s="50"/>
      <c r="P151" s="50"/>
    </row>
    <row r="152" spans="1:16" s="3" customFormat="1" ht="15">
      <c r="A152" s="38"/>
      <c r="B152" s="54"/>
      <c r="C152" s="50"/>
      <c r="D152" s="113"/>
      <c r="E152" s="50"/>
      <c r="F152" s="50"/>
      <c r="G152" s="113"/>
      <c r="H152" s="50"/>
      <c r="I152" s="50"/>
      <c r="J152" s="49"/>
      <c r="K152" s="50"/>
      <c r="L152" s="50"/>
      <c r="M152" s="113"/>
      <c r="N152" s="50"/>
      <c r="O152" s="50"/>
      <c r="P152" s="50"/>
    </row>
    <row r="153" spans="1:16" s="3" customFormat="1" ht="15">
      <c r="A153" s="38"/>
      <c r="B153" s="54"/>
      <c r="C153" s="50"/>
      <c r="D153" s="113"/>
      <c r="E153" s="50"/>
      <c r="F153" s="50"/>
      <c r="G153" s="113"/>
      <c r="H153" s="50"/>
      <c r="I153" s="50"/>
      <c r="J153" s="49"/>
      <c r="K153" s="50"/>
      <c r="L153" s="50"/>
      <c r="M153" s="113"/>
      <c r="N153" s="50"/>
      <c r="O153" s="50"/>
      <c r="P153" s="50"/>
    </row>
    <row r="154" spans="1:16" s="3" customFormat="1" ht="15">
      <c r="A154" s="38"/>
      <c r="B154" s="54"/>
      <c r="C154" s="50"/>
      <c r="D154" s="113"/>
      <c r="E154" s="50"/>
      <c r="F154" s="50"/>
      <c r="G154" s="113"/>
      <c r="H154" s="50"/>
      <c r="I154" s="50"/>
      <c r="J154" s="49"/>
      <c r="K154" s="50"/>
      <c r="L154" s="50"/>
      <c r="M154" s="113"/>
      <c r="N154" s="50"/>
      <c r="O154" s="50"/>
      <c r="P154" s="50"/>
    </row>
    <row r="155" spans="1:16" s="3" customFormat="1" ht="15">
      <c r="A155" s="38"/>
      <c r="B155" s="54"/>
      <c r="C155" s="50"/>
      <c r="D155" s="113"/>
      <c r="E155" s="50"/>
      <c r="F155" s="50"/>
      <c r="G155" s="113"/>
      <c r="H155" s="50"/>
      <c r="I155" s="50"/>
      <c r="J155" s="49"/>
      <c r="K155" s="50"/>
      <c r="L155" s="50"/>
      <c r="M155" s="113"/>
      <c r="N155" s="50"/>
      <c r="O155" s="50"/>
      <c r="P155" s="50"/>
    </row>
    <row r="156" spans="1:16" s="3" customFormat="1" ht="15">
      <c r="A156" s="38"/>
      <c r="B156" s="54"/>
      <c r="C156" s="50"/>
      <c r="D156" s="113"/>
      <c r="E156" s="50"/>
      <c r="F156" s="50"/>
      <c r="G156" s="113"/>
      <c r="H156" s="50"/>
      <c r="I156" s="50"/>
      <c r="J156" s="49"/>
      <c r="K156" s="50"/>
      <c r="L156" s="50"/>
      <c r="M156" s="113"/>
      <c r="N156" s="50"/>
      <c r="O156" s="50"/>
      <c r="P156" s="50"/>
    </row>
    <row r="157" spans="1:16" s="3" customFormat="1" ht="15">
      <c r="A157" s="38"/>
      <c r="B157" s="54"/>
      <c r="C157" s="50"/>
      <c r="D157" s="113"/>
      <c r="E157" s="50"/>
      <c r="F157" s="50"/>
      <c r="G157" s="113"/>
      <c r="H157" s="50"/>
      <c r="I157" s="50"/>
      <c r="J157" s="49"/>
      <c r="K157" s="50"/>
      <c r="L157" s="50"/>
      <c r="M157" s="113"/>
      <c r="N157" s="50"/>
      <c r="O157" s="50"/>
      <c r="P157" s="50"/>
    </row>
    <row r="158" spans="1:16" s="3" customFormat="1" ht="15">
      <c r="A158" s="38"/>
      <c r="B158" s="54"/>
      <c r="C158" s="50"/>
      <c r="D158" s="113"/>
      <c r="E158" s="50"/>
      <c r="F158" s="50"/>
      <c r="G158" s="113"/>
      <c r="H158" s="50"/>
      <c r="I158" s="50"/>
      <c r="J158" s="49"/>
      <c r="K158" s="50"/>
      <c r="L158" s="50"/>
      <c r="M158" s="113"/>
      <c r="N158" s="50"/>
      <c r="O158" s="50"/>
      <c r="P158" s="50"/>
    </row>
    <row r="159" spans="1:16" s="3" customFormat="1" ht="15">
      <c r="A159" s="38"/>
      <c r="B159" s="54"/>
      <c r="C159" s="50"/>
      <c r="D159" s="113"/>
      <c r="E159" s="50"/>
      <c r="F159" s="50"/>
      <c r="G159" s="113"/>
      <c r="H159" s="50"/>
      <c r="I159" s="50"/>
      <c r="J159" s="49"/>
      <c r="K159" s="50"/>
      <c r="L159" s="50"/>
      <c r="M159" s="113"/>
      <c r="N159" s="50"/>
      <c r="O159" s="50"/>
      <c r="P159" s="50"/>
    </row>
    <row r="160" spans="1:16" s="3" customFormat="1" ht="15">
      <c r="A160" s="38"/>
      <c r="B160" s="54"/>
      <c r="C160" s="50"/>
      <c r="D160" s="113"/>
      <c r="E160" s="50"/>
      <c r="F160" s="50"/>
      <c r="G160" s="113"/>
      <c r="H160" s="50"/>
      <c r="I160" s="50"/>
      <c r="J160" s="49"/>
      <c r="K160" s="50"/>
      <c r="L160" s="50"/>
      <c r="M160" s="113"/>
      <c r="N160" s="50"/>
      <c r="O160" s="50"/>
      <c r="P160" s="50"/>
    </row>
    <row r="161" spans="1:16" s="3" customFormat="1" ht="15">
      <c r="A161" s="38"/>
      <c r="B161" s="54"/>
      <c r="C161" s="50"/>
      <c r="D161" s="113"/>
      <c r="E161" s="50"/>
      <c r="F161" s="50"/>
      <c r="G161" s="113"/>
      <c r="H161" s="50"/>
      <c r="I161" s="50"/>
      <c r="J161" s="49"/>
      <c r="K161" s="50"/>
      <c r="L161" s="50"/>
      <c r="M161" s="113"/>
      <c r="N161" s="50"/>
      <c r="O161" s="50"/>
      <c r="P161" s="50"/>
    </row>
    <row r="162" spans="1:16" s="3" customFormat="1" ht="15">
      <c r="A162" s="38"/>
      <c r="B162" s="54"/>
      <c r="C162" s="50"/>
      <c r="D162" s="113"/>
      <c r="E162" s="50"/>
      <c r="F162" s="50"/>
      <c r="G162" s="113"/>
      <c r="H162" s="50"/>
      <c r="I162" s="50"/>
      <c r="J162" s="49"/>
      <c r="K162" s="50"/>
      <c r="L162" s="50"/>
      <c r="M162" s="113"/>
      <c r="N162" s="50"/>
      <c r="O162" s="50"/>
      <c r="P162" s="50"/>
    </row>
    <row r="163" spans="1:16" s="3" customFormat="1" ht="15">
      <c r="A163" s="38"/>
      <c r="B163" s="54"/>
      <c r="C163" s="50"/>
      <c r="D163" s="113"/>
      <c r="E163" s="50"/>
      <c r="F163" s="50"/>
      <c r="G163" s="113"/>
      <c r="H163" s="50"/>
      <c r="I163" s="50"/>
      <c r="J163" s="49"/>
      <c r="K163" s="50"/>
      <c r="L163" s="50"/>
      <c r="M163" s="113"/>
      <c r="N163" s="50"/>
      <c r="O163" s="50"/>
      <c r="P163" s="50"/>
    </row>
    <row r="164" spans="1:16" s="3" customFormat="1" ht="15">
      <c r="A164" s="38"/>
      <c r="B164" s="54"/>
      <c r="C164" s="50"/>
      <c r="D164" s="113"/>
      <c r="E164" s="50"/>
      <c r="F164" s="50"/>
      <c r="G164" s="113"/>
      <c r="H164" s="50"/>
      <c r="I164" s="50"/>
      <c r="J164" s="49"/>
      <c r="K164" s="50"/>
      <c r="L164" s="50"/>
      <c r="M164" s="113"/>
      <c r="N164" s="50"/>
      <c r="O164" s="50"/>
      <c r="P164" s="50"/>
    </row>
    <row r="165" spans="1:16" s="3" customFormat="1" ht="15">
      <c r="A165" s="38"/>
      <c r="B165" s="54"/>
      <c r="C165" s="50"/>
      <c r="D165" s="113"/>
      <c r="E165" s="50"/>
      <c r="F165" s="50"/>
      <c r="G165" s="113"/>
      <c r="H165" s="50"/>
      <c r="I165" s="50"/>
      <c r="J165" s="49"/>
      <c r="K165" s="50"/>
      <c r="L165" s="50"/>
      <c r="M165" s="113"/>
      <c r="N165" s="50"/>
      <c r="O165" s="50"/>
      <c r="P165" s="50"/>
    </row>
    <row r="166" spans="1:16" s="3" customFormat="1" ht="15">
      <c r="A166" s="38"/>
      <c r="B166" s="54"/>
      <c r="C166" s="50"/>
      <c r="D166" s="113"/>
      <c r="E166" s="50"/>
      <c r="F166" s="50"/>
      <c r="G166" s="113"/>
      <c r="H166" s="50"/>
      <c r="I166" s="50"/>
      <c r="J166" s="49"/>
      <c r="K166" s="50"/>
      <c r="L166" s="50"/>
      <c r="M166" s="113"/>
      <c r="N166" s="50"/>
      <c r="O166" s="50"/>
      <c r="P166" s="50"/>
    </row>
    <row r="167" spans="1:16" s="3" customFormat="1" ht="15">
      <c r="A167" s="38"/>
      <c r="B167" s="54"/>
      <c r="C167" s="50"/>
      <c r="D167" s="113"/>
      <c r="E167" s="50"/>
      <c r="F167" s="50"/>
      <c r="G167" s="113"/>
      <c r="H167" s="50"/>
      <c r="I167" s="50"/>
      <c r="J167" s="49"/>
      <c r="K167" s="50"/>
      <c r="L167" s="50"/>
      <c r="M167" s="113"/>
      <c r="N167" s="50"/>
      <c r="O167" s="50"/>
      <c r="P167" s="50"/>
    </row>
    <row r="168" spans="1:16" s="3" customFormat="1" ht="15">
      <c r="A168" s="38"/>
      <c r="B168" s="54"/>
      <c r="C168" s="50"/>
      <c r="D168" s="113"/>
      <c r="E168" s="50"/>
      <c r="F168" s="50"/>
      <c r="G168" s="113"/>
      <c r="H168" s="50"/>
      <c r="I168" s="50"/>
      <c r="J168" s="49"/>
      <c r="K168" s="50"/>
      <c r="L168" s="50"/>
      <c r="M168" s="113"/>
      <c r="N168" s="50"/>
      <c r="O168" s="50"/>
      <c r="P168" s="50"/>
    </row>
    <row r="169" spans="1:16" s="3" customFormat="1" ht="15">
      <c r="A169" s="38"/>
      <c r="B169" s="54"/>
      <c r="C169" s="50"/>
      <c r="D169" s="113"/>
      <c r="E169" s="50"/>
      <c r="F169" s="50"/>
      <c r="G169" s="113"/>
      <c r="H169" s="50"/>
      <c r="I169" s="50"/>
      <c r="J169" s="49"/>
      <c r="K169" s="50"/>
      <c r="L169" s="50"/>
      <c r="M169" s="113"/>
      <c r="N169" s="50"/>
      <c r="O169" s="50"/>
      <c r="P169" s="50"/>
    </row>
    <row r="170" spans="1:16" s="3" customFormat="1" ht="15">
      <c r="A170" s="38"/>
      <c r="B170" s="54"/>
      <c r="C170" s="50"/>
      <c r="D170" s="113"/>
      <c r="E170" s="50"/>
      <c r="F170" s="50"/>
      <c r="G170" s="113"/>
      <c r="H170" s="50"/>
      <c r="I170" s="50"/>
      <c r="J170" s="49"/>
      <c r="K170" s="50"/>
      <c r="L170" s="50"/>
      <c r="M170" s="113"/>
      <c r="N170" s="50"/>
      <c r="O170" s="50"/>
      <c r="P170" s="50"/>
    </row>
    <row r="171" spans="1:16" s="3" customFormat="1" ht="15">
      <c r="A171" s="38"/>
      <c r="B171" s="54"/>
      <c r="C171" s="50"/>
      <c r="D171" s="113"/>
      <c r="E171" s="50"/>
      <c r="F171" s="50"/>
      <c r="G171" s="113"/>
      <c r="H171" s="50"/>
      <c r="I171" s="50"/>
      <c r="J171" s="49"/>
      <c r="K171" s="50"/>
      <c r="L171" s="50"/>
      <c r="M171" s="113"/>
      <c r="N171" s="50"/>
      <c r="O171" s="50"/>
      <c r="P171" s="50"/>
    </row>
    <row r="172" spans="1:16" s="3" customFormat="1" ht="15">
      <c r="A172" s="38"/>
      <c r="B172" s="54"/>
      <c r="C172" s="50"/>
      <c r="D172" s="113"/>
      <c r="E172" s="50"/>
      <c r="F172" s="50"/>
      <c r="G172" s="113"/>
      <c r="H172" s="50"/>
      <c r="I172" s="50"/>
      <c r="J172" s="49"/>
      <c r="K172" s="50"/>
      <c r="L172" s="50"/>
      <c r="M172" s="113"/>
      <c r="N172" s="50"/>
      <c r="O172" s="50"/>
      <c r="P172" s="50"/>
    </row>
    <row r="173" spans="1:16" s="3" customFormat="1" ht="15">
      <c r="A173" s="38"/>
      <c r="B173" s="54"/>
      <c r="C173" s="50"/>
      <c r="D173" s="113"/>
      <c r="E173" s="50"/>
      <c r="F173" s="50"/>
      <c r="G173" s="113"/>
      <c r="H173" s="50"/>
      <c r="I173" s="50"/>
      <c r="J173" s="49"/>
      <c r="K173" s="50"/>
      <c r="L173" s="50"/>
      <c r="M173" s="113"/>
      <c r="N173" s="50"/>
      <c r="O173" s="50"/>
      <c r="P173" s="50"/>
    </row>
    <row r="174" spans="1:16" s="3" customFormat="1" ht="15">
      <c r="A174" s="38"/>
      <c r="B174" s="54"/>
      <c r="C174" s="50"/>
      <c r="D174" s="113"/>
      <c r="E174" s="50"/>
      <c r="F174" s="50"/>
      <c r="G174" s="113"/>
      <c r="H174" s="50"/>
      <c r="I174" s="50"/>
      <c r="J174" s="49"/>
      <c r="K174" s="50"/>
      <c r="L174" s="50"/>
      <c r="M174" s="113"/>
      <c r="N174" s="50"/>
      <c r="O174" s="50"/>
      <c r="P174" s="50"/>
    </row>
    <row r="175" spans="1:16" s="3" customFormat="1" ht="15">
      <c r="A175" s="38"/>
      <c r="B175" s="54"/>
      <c r="C175" s="50"/>
      <c r="D175" s="113"/>
      <c r="E175" s="50"/>
      <c r="F175" s="50"/>
      <c r="G175" s="113"/>
      <c r="H175" s="50"/>
      <c r="I175" s="50"/>
      <c r="J175" s="49"/>
      <c r="K175" s="50"/>
      <c r="L175" s="50"/>
      <c r="M175" s="113"/>
      <c r="N175" s="50"/>
      <c r="O175" s="50"/>
      <c r="P175" s="50"/>
    </row>
    <row r="176" spans="1:16" s="3" customFormat="1" ht="15">
      <c r="A176" s="38"/>
      <c r="B176" s="54"/>
      <c r="C176" s="50"/>
      <c r="D176" s="113"/>
      <c r="E176" s="50"/>
      <c r="F176" s="50"/>
      <c r="G176" s="113"/>
      <c r="H176" s="50"/>
      <c r="I176" s="50"/>
      <c r="J176" s="49"/>
      <c r="K176" s="50"/>
      <c r="L176" s="50"/>
      <c r="M176" s="113"/>
      <c r="N176" s="50"/>
      <c r="O176" s="50"/>
      <c r="P176" s="50"/>
    </row>
    <row r="177" spans="1:16" s="3" customFormat="1" ht="15">
      <c r="A177" s="38"/>
      <c r="B177" s="54"/>
      <c r="C177" s="50"/>
      <c r="D177" s="113"/>
      <c r="E177" s="50"/>
      <c r="F177" s="50"/>
      <c r="G177" s="113"/>
      <c r="H177" s="50"/>
      <c r="I177" s="50"/>
      <c r="J177" s="49"/>
      <c r="K177" s="50"/>
      <c r="L177" s="50"/>
      <c r="M177" s="113"/>
      <c r="N177" s="50"/>
      <c r="O177" s="50"/>
      <c r="P177" s="50"/>
    </row>
    <row r="178" spans="1:16" s="3" customFormat="1" ht="15">
      <c r="A178" s="38"/>
      <c r="B178" s="54"/>
      <c r="C178" s="50"/>
      <c r="D178" s="113"/>
      <c r="E178" s="50"/>
      <c r="F178" s="50"/>
      <c r="G178" s="113"/>
      <c r="H178" s="50"/>
      <c r="I178" s="50"/>
      <c r="J178" s="49"/>
      <c r="K178" s="50"/>
      <c r="L178" s="50"/>
      <c r="M178" s="113"/>
      <c r="N178" s="50"/>
      <c r="O178" s="50"/>
      <c r="P178" s="50"/>
    </row>
    <row r="179" spans="1:16" s="3" customFormat="1" ht="15">
      <c r="A179" s="38"/>
      <c r="B179" s="54"/>
      <c r="C179" s="50"/>
      <c r="D179" s="113"/>
      <c r="E179" s="50"/>
      <c r="F179" s="50"/>
      <c r="G179" s="113"/>
      <c r="H179" s="50"/>
      <c r="I179" s="50"/>
      <c r="J179" s="49"/>
      <c r="K179" s="50"/>
      <c r="L179" s="50"/>
      <c r="M179" s="113"/>
      <c r="N179" s="50"/>
      <c r="O179" s="50"/>
      <c r="P179" s="50"/>
    </row>
    <row r="180" spans="1:16" s="3" customFormat="1" ht="15">
      <c r="A180" s="38"/>
      <c r="B180" s="54"/>
      <c r="C180" s="50"/>
      <c r="D180" s="113"/>
      <c r="E180" s="50"/>
      <c r="F180" s="50"/>
      <c r="G180" s="113"/>
      <c r="H180" s="50"/>
      <c r="I180" s="50"/>
      <c r="J180" s="49"/>
      <c r="K180" s="50"/>
      <c r="L180" s="50"/>
      <c r="M180" s="113"/>
      <c r="N180" s="50"/>
      <c r="O180" s="50"/>
      <c r="P180" s="50"/>
    </row>
    <row r="181" spans="1:16" s="3" customFormat="1" ht="15">
      <c r="A181" s="38"/>
      <c r="B181" s="54"/>
      <c r="C181" s="50"/>
      <c r="D181" s="113"/>
      <c r="E181" s="50"/>
      <c r="F181" s="50"/>
      <c r="G181" s="113"/>
      <c r="H181" s="50"/>
      <c r="I181" s="50"/>
      <c r="J181" s="49"/>
      <c r="K181" s="50"/>
      <c r="L181" s="50"/>
      <c r="M181" s="113"/>
      <c r="N181" s="50"/>
      <c r="O181" s="50"/>
      <c r="P181" s="50"/>
    </row>
    <row r="182" spans="1:16" s="3" customFormat="1" ht="15">
      <c r="A182" s="38"/>
      <c r="B182" s="54"/>
      <c r="C182" s="50"/>
      <c r="D182" s="113"/>
      <c r="E182" s="50"/>
      <c r="F182" s="50"/>
      <c r="G182" s="113"/>
      <c r="H182" s="50"/>
      <c r="I182" s="50"/>
      <c r="J182" s="49"/>
      <c r="K182" s="50"/>
      <c r="L182" s="50"/>
      <c r="M182" s="113"/>
      <c r="N182" s="50"/>
      <c r="O182" s="50"/>
      <c r="P182" s="50"/>
    </row>
    <row r="183" spans="1:16" s="3" customFormat="1" ht="15">
      <c r="A183" s="38"/>
      <c r="B183" s="54"/>
      <c r="C183" s="50"/>
      <c r="D183" s="113"/>
      <c r="E183" s="50"/>
      <c r="F183" s="50"/>
      <c r="G183" s="113"/>
      <c r="H183" s="50"/>
      <c r="I183" s="50"/>
      <c r="J183" s="49"/>
      <c r="K183" s="50"/>
      <c r="L183" s="50"/>
      <c r="M183" s="113"/>
      <c r="N183" s="50"/>
      <c r="O183" s="50"/>
      <c r="P183" s="50"/>
    </row>
  </sheetData>
  <sheetProtection/>
  <mergeCells count="51">
    <mergeCell ref="A113:C113"/>
    <mergeCell ref="A114:L114"/>
    <mergeCell ref="J85:J87"/>
    <mergeCell ref="K85:L85"/>
    <mergeCell ref="M85:M87"/>
    <mergeCell ref="N85:O85"/>
    <mergeCell ref="A85:A87"/>
    <mergeCell ref="H85:I85"/>
    <mergeCell ref="P85:P87"/>
    <mergeCell ref="B86:C86"/>
    <mergeCell ref="E86:F86"/>
    <mergeCell ref="H86:I86"/>
    <mergeCell ref="K86:L86"/>
    <mergeCell ref="N86:O86"/>
    <mergeCell ref="B85:C85"/>
    <mergeCell ref="D85:D87"/>
    <mergeCell ref="E85:F85"/>
    <mergeCell ref="G85:G87"/>
    <mergeCell ref="J35:J37"/>
    <mergeCell ref="K35:L35"/>
    <mergeCell ref="M35:M37"/>
    <mergeCell ref="N35:O35"/>
    <mergeCell ref="P35:P37"/>
    <mergeCell ref="B36:C36"/>
    <mergeCell ref="E36:F36"/>
    <mergeCell ref="H36:I36"/>
    <mergeCell ref="K36:L36"/>
    <mergeCell ref="N36:O36"/>
    <mergeCell ref="A35:A37"/>
    <mergeCell ref="B35:C35"/>
    <mergeCell ref="D35:D37"/>
    <mergeCell ref="E35:F35"/>
    <mergeCell ref="G35:G37"/>
    <mergeCell ref="H35:I35"/>
    <mergeCell ref="N2:O2"/>
    <mergeCell ref="P2:P4"/>
    <mergeCell ref="B3:C3"/>
    <mergeCell ref="E3:F3"/>
    <mergeCell ref="H3:I3"/>
    <mergeCell ref="K3:L3"/>
    <mergeCell ref="N3:O3"/>
    <mergeCell ref="A1:P1"/>
    <mergeCell ref="A2:A4"/>
    <mergeCell ref="B2:C2"/>
    <mergeCell ref="D2:D4"/>
    <mergeCell ref="E2:F2"/>
    <mergeCell ref="G2:G4"/>
    <mergeCell ref="H2:I2"/>
    <mergeCell ref="J2:J4"/>
    <mergeCell ref="K2:L2"/>
    <mergeCell ref="M2:M4"/>
  </mergeCells>
  <printOptions/>
  <pageMargins left="0.86" right="0.34" top="0.6" bottom="0.38" header="0.5" footer="0.28"/>
  <pageSetup horizontalDpi="600" verticalDpi="600" orientation="landscape" paperSize="9" scale="60" r:id="rId1"/>
  <rowBreaks count="2" manualBreakCount="2">
    <brk id="34" max="15" man="1"/>
    <brk id="83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55"/>
  <sheetViews>
    <sheetView tabSelected="1" view="pageBreakPreview" zoomScaleNormal="115" zoomScaleSheetLayoutView="100" zoomScalePageLayoutView="0" workbookViewId="0" topLeftCell="A1">
      <selection activeCell="G60" sqref="G60"/>
    </sheetView>
  </sheetViews>
  <sheetFormatPr defaultColWidth="9.00390625" defaultRowHeight="12.75"/>
  <cols>
    <col min="1" max="1" width="19.50390625" style="1" customWidth="1"/>
    <col min="2" max="2" width="58.50390625" style="2" customWidth="1"/>
    <col min="3" max="3" width="5.125" style="33" customWidth="1"/>
    <col min="4" max="5" width="5.50390625" style="22" customWidth="1"/>
    <col min="6" max="7" width="5.375" style="22" customWidth="1"/>
    <col min="8" max="8" width="7.875" style="0" customWidth="1"/>
    <col min="9" max="9" width="9.625" style="0" customWidth="1"/>
    <col min="10" max="10" width="6.375" style="168" customWidth="1"/>
    <col min="11" max="11" width="8.50390625" style="168" customWidth="1"/>
    <col min="12" max="12" width="7.00390625" style="168" customWidth="1"/>
    <col min="13" max="13" width="7.375" style="168" customWidth="1"/>
    <col min="14" max="14" width="7.50390625" style="0" customWidth="1"/>
    <col min="16" max="16" width="8.875" style="22" customWidth="1"/>
  </cols>
  <sheetData>
    <row r="1" spans="1:13" ht="24" customHeight="1" thickBot="1">
      <c r="A1" s="419" t="s">
        <v>308</v>
      </c>
      <c r="B1" s="420"/>
      <c r="C1" s="420"/>
      <c r="D1" s="420"/>
      <c r="E1" s="420"/>
      <c r="F1" s="420"/>
      <c r="G1" s="420"/>
      <c r="H1" s="420"/>
      <c r="I1" s="420"/>
      <c r="J1" s="413" t="s">
        <v>304</v>
      </c>
      <c r="K1" s="413"/>
      <c r="L1" s="414"/>
      <c r="M1" s="414"/>
    </row>
    <row r="2" spans="1:13" ht="12.75" customHeight="1">
      <c r="A2" s="421" t="s">
        <v>28</v>
      </c>
      <c r="B2" s="422"/>
      <c r="C2" s="408" t="s">
        <v>16</v>
      </c>
      <c r="D2" s="408"/>
      <c r="E2" s="408"/>
      <c r="F2" s="408"/>
      <c r="G2" s="409"/>
      <c r="H2" s="417" t="s">
        <v>1</v>
      </c>
      <c r="I2" s="426" t="s">
        <v>2</v>
      </c>
      <c r="J2" s="170" t="s">
        <v>27</v>
      </c>
      <c r="K2" s="169" t="s">
        <v>137</v>
      </c>
      <c r="L2" s="166" t="s">
        <v>23</v>
      </c>
      <c r="M2" s="166" t="s">
        <v>26</v>
      </c>
    </row>
    <row r="3" spans="1:13" ht="13.5" thickBot="1">
      <c r="A3" s="423"/>
      <c r="B3" s="424"/>
      <c r="C3" s="120">
        <v>1</v>
      </c>
      <c r="D3" s="122">
        <v>2</v>
      </c>
      <c r="E3" s="122">
        <v>3</v>
      </c>
      <c r="F3" s="122">
        <v>4</v>
      </c>
      <c r="G3" s="272">
        <v>5</v>
      </c>
      <c r="H3" s="418"/>
      <c r="I3" s="427"/>
      <c r="J3" s="170"/>
      <c r="K3" s="170"/>
      <c r="L3" s="181"/>
      <c r="M3" s="166"/>
    </row>
    <row r="4" spans="1:13" ht="26.25" thickBot="1">
      <c r="A4" s="79" t="s">
        <v>3</v>
      </c>
      <c r="B4" s="80" t="s">
        <v>108</v>
      </c>
      <c r="C4" s="81">
        <v>17</v>
      </c>
      <c r="D4" s="81">
        <v>17</v>
      </c>
      <c r="E4" s="81">
        <v>14</v>
      </c>
      <c r="F4" s="81">
        <v>18</v>
      </c>
      <c r="G4" s="81"/>
      <c r="H4" s="82">
        <f>SUM(C4:G4)</f>
        <v>66</v>
      </c>
      <c r="I4" s="250">
        <f>SUM(H4:H4)</f>
        <v>66</v>
      </c>
      <c r="J4" s="128">
        <v>15</v>
      </c>
      <c r="K4" s="170"/>
      <c r="L4" s="183">
        <v>3</v>
      </c>
      <c r="M4" s="167">
        <f>SUM(J4:L4)</f>
        <v>18</v>
      </c>
    </row>
    <row r="5" spans="1:13" ht="25.5">
      <c r="A5" s="391" t="s">
        <v>4</v>
      </c>
      <c r="B5" s="63" t="s">
        <v>109</v>
      </c>
      <c r="C5" s="64">
        <v>15</v>
      </c>
      <c r="D5" s="64">
        <v>11</v>
      </c>
      <c r="E5" s="64">
        <v>6</v>
      </c>
      <c r="F5" s="64">
        <v>4</v>
      </c>
      <c r="G5" s="64"/>
      <c r="H5" s="65">
        <f aca="true" t="shared" si="0" ref="H5:H54">SUM(C5:G5)</f>
        <v>36</v>
      </c>
      <c r="I5" s="394">
        <f>SUM(H5:H7)</f>
        <v>117</v>
      </c>
      <c r="J5" s="129">
        <v>15</v>
      </c>
      <c r="K5" s="170"/>
      <c r="L5" s="182"/>
      <c r="M5" s="167">
        <f>SUM(J5:L5)</f>
        <v>15</v>
      </c>
    </row>
    <row r="6" spans="1:14" ht="26.25" customHeight="1">
      <c r="A6" s="392"/>
      <c r="B6" s="269" t="s">
        <v>204</v>
      </c>
      <c r="C6" s="143">
        <v>16</v>
      </c>
      <c r="D6" s="143">
        <v>8</v>
      </c>
      <c r="E6" s="143">
        <v>7</v>
      </c>
      <c r="F6" s="143"/>
      <c r="G6" s="143"/>
      <c r="H6" s="144">
        <f t="shared" si="0"/>
        <v>31</v>
      </c>
      <c r="I6" s="395"/>
      <c r="J6" s="129">
        <v>15</v>
      </c>
      <c r="K6" s="170"/>
      <c r="L6" s="182"/>
      <c r="M6" s="167">
        <f>SUM(J6:L6)</f>
        <v>15</v>
      </c>
      <c r="N6" s="24"/>
    </row>
    <row r="7" spans="1:13" ht="29.25" customHeight="1" thickBot="1">
      <c r="A7" s="393"/>
      <c r="B7" s="268" t="s">
        <v>167</v>
      </c>
      <c r="C7" s="141">
        <v>15</v>
      </c>
      <c r="D7" s="141">
        <v>11</v>
      </c>
      <c r="E7" s="141">
        <v>10</v>
      </c>
      <c r="F7" s="141">
        <v>7</v>
      </c>
      <c r="G7" s="141">
        <v>7</v>
      </c>
      <c r="H7" s="151">
        <f>SUM(C7:G7)</f>
        <v>50</v>
      </c>
      <c r="I7" s="396"/>
      <c r="J7" s="129">
        <v>15</v>
      </c>
      <c r="K7" s="170"/>
      <c r="L7" s="182"/>
      <c r="M7" s="167">
        <f>SUM(J7:L7)</f>
        <v>15</v>
      </c>
    </row>
    <row r="8" spans="1:13" ht="14.25" customHeight="1">
      <c r="A8" s="402" t="s">
        <v>5</v>
      </c>
      <c r="B8" s="63" t="s">
        <v>55</v>
      </c>
      <c r="C8" s="64">
        <v>28</v>
      </c>
      <c r="D8" s="64">
        <v>16</v>
      </c>
      <c r="E8" s="64">
        <v>23</v>
      </c>
      <c r="F8" s="64">
        <v>21</v>
      </c>
      <c r="G8" s="64"/>
      <c r="H8" s="65">
        <f t="shared" si="0"/>
        <v>88</v>
      </c>
      <c r="I8" s="400">
        <f>SUM(H8:H9)</f>
        <v>94</v>
      </c>
      <c r="J8" s="129">
        <v>14</v>
      </c>
      <c r="K8" s="170"/>
      <c r="L8" s="182">
        <v>13</v>
      </c>
      <c r="M8" s="167">
        <f aca="true" t="shared" si="1" ref="M8:M46">SUM(J8:L8)</f>
        <v>27</v>
      </c>
    </row>
    <row r="9" spans="1:13" ht="14.25" customHeight="1" thickBot="1">
      <c r="A9" s="403"/>
      <c r="B9" s="67" t="s">
        <v>262</v>
      </c>
      <c r="C9" s="68"/>
      <c r="D9" s="68">
        <v>6</v>
      </c>
      <c r="E9" s="68"/>
      <c r="F9" s="68"/>
      <c r="G9" s="68"/>
      <c r="H9" s="69">
        <f>SUM(C9:G9)</f>
        <v>6</v>
      </c>
      <c r="I9" s="401"/>
      <c r="J9" s="129"/>
      <c r="K9" s="170"/>
      <c r="L9" s="182"/>
      <c r="M9" s="167">
        <f t="shared" si="1"/>
        <v>0</v>
      </c>
    </row>
    <row r="10" spans="1:16" s="1" customFormat="1" ht="12.75">
      <c r="A10" s="391" t="s">
        <v>6</v>
      </c>
      <c r="B10" s="63" t="s">
        <v>284</v>
      </c>
      <c r="C10" s="64">
        <v>23</v>
      </c>
      <c r="D10" s="64">
        <v>21</v>
      </c>
      <c r="E10" s="64">
        <v>19</v>
      </c>
      <c r="F10" s="64">
        <v>23</v>
      </c>
      <c r="G10" s="64"/>
      <c r="H10" s="65">
        <f t="shared" si="0"/>
        <v>86</v>
      </c>
      <c r="I10" s="397">
        <f>SUM(H10:H13)</f>
        <v>265</v>
      </c>
      <c r="J10" s="129">
        <v>18</v>
      </c>
      <c r="K10" s="171"/>
      <c r="L10" s="182">
        <v>4</v>
      </c>
      <c r="M10" s="167">
        <f t="shared" si="1"/>
        <v>22</v>
      </c>
      <c r="N10" s="23"/>
      <c r="P10" s="22"/>
    </row>
    <row r="11" spans="1:16" s="1" customFormat="1" ht="12.75">
      <c r="A11" s="392"/>
      <c r="B11" s="72" t="s">
        <v>75</v>
      </c>
      <c r="C11" s="73">
        <v>30</v>
      </c>
      <c r="D11" s="73">
        <v>21</v>
      </c>
      <c r="E11" s="73">
        <v>12</v>
      </c>
      <c r="F11" s="73">
        <v>8</v>
      </c>
      <c r="G11" s="73"/>
      <c r="H11" s="27">
        <f>SUM(C11:G11)</f>
        <v>71</v>
      </c>
      <c r="I11" s="398"/>
      <c r="J11" s="129">
        <v>30</v>
      </c>
      <c r="K11" s="170"/>
      <c r="L11" s="182"/>
      <c r="M11" s="167">
        <f>SUM(J11:L11)</f>
        <v>30</v>
      </c>
      <c r="N11" s="23"/>
      <c r="P11" s="22"/>
    </row>
    <row r="12" spans="1:16" s="1" customFormat="1" ht="25.5">
      <c r="A12" s="392"/>
      <c r="B12" s="269" t="s">
        <v>182</v>
      </c>
      <c r="C12" s="143">
        <v>25</v>
      </c>
      <c r="D12" s="143">
        <v>21</v>
      </c>
      <c r="E12" s="143">
        <v>18</v>
      </c>
      <c r="F12" s="143">
        <v>18</v>
      </c>
      <c r="G12" s="143">
        <v>12</v>
      </c>
      <c r="H12" s="144">
        <f>SUM(C12:G12)</f>
        <v>94</v>
      </c>
      <c r="I12" s="398"/>
      <c r="J12" s="129">
        <v>25</v>
      </c>
      <c r="K12" s="171"/>
      <c r="L12" s="182"/>
      <c r="M12" s="167">
        <f t="shared" si="1"/>
        <v>25</v>
      </c>
      <c r="N12" s="23"/>
      <c r="P12" s="22"/>
    </row>
    <row r="13" spans="1:16" s="1" customFormat="1" ht="13.5" thickBot="1">
      <c r="A13" s="393"/>
      <c r="B13" s="99" t="s">
        <v>191</v>
      </c>
      <c r="C13" s="95"/>
      <c r="D13" s="95">
        <v>4</v>
      </c>
      <c r="E13" s="95">
        <v>2</v>
      </c>
      <c r="F13" s="95">
        <v>8</v>
      </c>
      <c r="G13" s="95"/>
      <c r="H13" s="69">
        <f>SUM(C13:G13)</f>
        <v>14</v>
      </c>
      <c r="I13" s="399"/>
      <c r="J13" s="129"/>
      <c r="K13" s="171"/>
      <c r="L13" s="182"/>
      <c r="M13" s="167">
        <f t="shared" si="1"/>
        <v>0</v>
      </c>
      <c r="N13" s="23"/>
      <c r="P13" s="22"/>
    </row>
    <row r="14" spans="1:14" ht="12.75">
      <c r="A14" s="391" t="s">
        <v>7</v>
      </c>
      <c r="B14" s="63" t="s">
        <v>58</v>
      </c>
      <c r="C14" s="64">
        <v>181</v>
      </c>
      <c r="D14" s="64">
        <v>131</v>
      </c>
      <c r="E14" s="64">
        <v>147</v>
      </c>
      <c r="F14" s="64">
        <v>153</v>
      </c>
      <c r="G14" s="64"/>
      <c r="H14" s="65">
        <f t="shared" si="0"/>
        <v>612</v>
      </c>
      <c r="I14" s="394">
        <f>SUM(H14:H15)</f>
        <v>750</v>
      </c>
      <c r="J14" s="129"/>
      <c r="K14" s="170"/>
      <c r="L14" s="182">
        <v>154</v>
      </c>
      <c r="M14" s="167">
        <f t="shared" si="1"/>
        <v>154</v>
      </c>
      <c r="N14" s="24"/>
    </row>
    <row r="15" spans="1:14" ht="12.75" customHeight="1" thickBot="1">
      <c r="A15" s="393"/>
      <c r="B15" s="106" t="s">
        <v>207</v>
      </c>
      <c r="C15" s="211">
        <v>51</v>
      </c>
      <c r="D15" s="211">
        <v>53</v>
      </c>
      <c r="E15" s="211">
        <v>34</v>
      </c>
      <c r="F15" s="211"/>
      <c r="G15" s="211"/>
      <c r="H15" s="78">
        <f t="shared" si="0"/>
        <v>138</v>
      </c>
      <c r="I15" s="396"/>
      <c r="J15" s="129"/>
      <c r="K15" s="170"/>
      <c r="L15" s="182">
        <v>50</v>
      </c>
      <c r="M15" s="167">
        <f t="shared" si="1"/>
        <v>50</v>
      </c>
      <c r="N15" s="24"/>
    </row>
    <row r="16" spans="1:14" ht="15" customHeight="1">
      <c r="A16" s="391" t="s">
        <v>19</v>
      </c>
      <c r="B16" s="63" t="s">
        <v>59</v>
      </c>
      <c r="C16" s="64">
        <v>66</v>
      </c>
      <c r="D16" s="64">
        <v>40</v>
      </c>
      <c r="E16" s="64">
        <v>39</v>
      </c>
      <c r="F16" s="64">
        <v>48</v>
      </c>
      <c r="G16" s="64"/>
      <c r="H16" s="65">
        <f t="shared" si="0"/>
        <v>193</v>
      </c>
      <c r="I16" s="400">
        <f>SUM(H16:H18)</f>
        <v>360</v>
      </c>
      <c r="J16" s="129">
        <v>27</v>
      </c>
      <c r="K16" s="170"/>
      <c r="L16" s="182">
        <v>32</v>
      </c>
      <c r="M16" s="167">
        <f t="shared" si="1"/>
        <v>59</v>
      </c>
      <c r="N16" s="24"/>
    </row>
    <row r="17" spans="1:14" ht="27.75" customHeight="1">
      <c r="A17" s="392"/>
      <c r="B17" s="298" t="s">
        <v>205</v>
      </c>
      <c r="C17" s="143">
        <v>32</v>
      </c>
      <c r="D17" s="143">
        <v>25</v>
      </c>
      <c r="E17" s="143">
        <v>14</v>
      </c>
      <c r="F17" s="143"/>
      <c r="G17" s="143"/>
      <c r="H17" s="144">
        <f>SUM(C17:G17)</f>
        <v>71</v>
      </c>
      <c r="I17" s="425"/>
      <c r="J17" s="129">
        <v>30</v>
      </c>
      <c r="K17" s="170"/>
      <c r="L17" s="182"/>
      <c r="M17" s="167">
        <f t="shared" si="1"/>
        <v>30</v>
      </c>
      <c r="N17" s="24"/>
    </row>
    <row r="18" spans="1:16" s="1" customFormat="1" ht="17.25" customHeight="1" thickBot="1">
      <c r="A18" s="393"/>
      <c r="B18" s="101" t="s">
        <v>117</v>
      </c>
      <c r="C18" s="102">
        <v>26</v>
      </c>
      <c r="D18" s="102">
        <v>15</v>
      </c>
      <c r="E18" s="102">
        <v>27</v>
      </c>
      <c r="F18" s="102">
        <v>28</v>
      </c>
      <c r="G18" s="102"/>
      <c r="H18" s="103">
        <f t="shared" si="0"/>
        <v>96</v>
      </c>
      <c r="I18" s="401"/>
      <c r="J18" s="129">
        <v>10</v>
      </c>
      <c r="K18" s="171"/>
      <c r="L18" s="182">
        <v>14</v>
      </c>
      <c r="M18" s="167">
        <f t="shared" si="1"/>
        <v>24</v>
      </c>
      <c r="N18" s="123"/>
      <c r="P18" s="22"/>
    </row>
    <row r="19" spans="1:16" s="1" customFormat="1" ht="12.75">
      <c r="A19" s="391" t="s">
        <v>133</v>
      </c>
      <c r="B19" s="63" t="s">
        <v>57</v>
      </c>
      <c r="C19" s="64"/>
      <c r="D19" s="64"/>
      <c r="E19" s="64">
        <v>17</v>
      </c>
      <c r="F19" s="64"/>
      <c r="G19" s="64"/>
      <c r="H19" s="65">
        <f>SUM(C19:G19)</f>
        <v>17</v>
      </c>
      <c r="I19" s="394">
        <f>SUM(H19:H26)</f>
        <v>253</v>
      </c>
      <c r="J19" s="129"/>
      <c r="K19" s="171"/>
      <c r="L19" s="184"/>
      <c r="M19" s="167">
        <f t="shared" si="1"/>
        <v>0</v>
      </c>
      <c r="P19" s="22"/>
    </row>
    <row r="20" spans="1:16" s="1" customFormat="1" ht="12.75">
      <c r="A20" s="392"/>
      <c r="B20" s="60" t="s">
        <v>76</v>
      </c>
      <c r="C20" s="61"/>
      <c r="D20" s="61"/>
      <c r="E20" s="61">
        <v>8</v>
      </c>
      <c r="F20" s="61">
        <v>14</v>
      </c>
      <c r="G20" s="61"/>
      <c r="H20" s="27">
        <f>SUM(C20:G20)</f>
        <v>22</v>
      </c>
      <c r="I20" s="395"/>
      <c r="J20" s="129"/>
      <c r="K20" s="171"/>
      <c r="L20" s="182"/>
      <c r="M20" s="167">
        <f>SUM(J20:L20)</f>
        <v>0</v>
      </c>
      <c r="P20" s="22"/>
    </row>
    <row r="21" spans="1:13" ht="25.5">
      <c r="A21" s="392"/>
      <c r="B21" s="227" t="s">
        <v>115</v>
      </c>
      <c r="C21" s="137">
        <v>15</v>
      </c>
      <c r="D21" s="137">
        <v>14</v>
      </c>
      <c r="E21" s="137">
        <v>16</v>
      </c>
      <c r="F21" s="137">
        <v>14</v>
      </c>
      <c r="G21" s="137"/>
      <c r="H21" s="138">
        <f t="shared" si="0"/>
        <v>59</v>
      </c>
      <c r="I21" s="395"/>
      <c r="J21" s="129">
        <v>15</v>
      </c>
      <c r="K21" s="170"/>
      <c r="L21" s="181"/>
      <c r="M21" s="167">
        <f t="shared" si="1"/>
        <v>15</v>
      </c>
    </row>
    <row r="22" spans="1:13" ht="25.5">
      <c r="A22" s="392"/>
      <c r="B22" s="227" t="s">
        <v>116</v>
      </c>
      <c r="C22" s="137"/>
      <c r="D22" s="137"/>
      <c r="E22" s="137">
        <v>9</v>
      </c>
      <c r="F22" s="137">
        <v>7</v>
      </c>
      <c r="G22" s="137"/>
      <c r="H22" s="138">
        <f t="shared" si="0"/>
        <v>16</v>
      </c>
      <c r="I22" s="395"/>
      <c r="J22" s="170"/>
      <c r="K22" s="170"/>
      <c r="L22" s="181"/>
      <c r="M22" s="167">
        <f t="shared" si="1"/>
        <v>0</v>
      </c>
    </row>
    <row r="23" spans="1:13" ht="18" customHeight="1">
      <c r="A23" s="392"/>
      <c r="B23" s="220" t="s">
        <v>202</v>
      </c>
      <c r="C23" s="202">
        <v>10</v>
      </c>
      <c r="D23" s="202">
        <v>9</v>
      </c>
      <c r="E23" s="202">
        <v>9</v>
      </c>
      <c r="F23" s="202"/>
      <c r="G23" s="202"/>
      <c r="H23" s="138">
        <f t="shared" si="0"/>
        <v>28</v>
      </c>
      <c r="I23" s="395"/>
      <c r="J23" s="170">
        <v>15</v>
      </c>
      <c r="K23" s="170"/>
      <c r="L23" s="181"/>
      <c r="M23" s="167">
        <f t="shared" si="1"/>
        <v>15</v>
      </c>
    </row>
    <row r="24" spans="1:13" ht="27" customHeight="1">
      <c r="A24" s="392"/>
      <c r="B24" s="289" t="s">
        <v>272</v>
      </c>
      <c r="C24" s="133">
        <v>17</v>
      </c>
      <c r="D24" s="133">
        <v>16</v>
      </c>
      <c r="E24" s="133"/>
      <c r="F24" s="133"/>
      <c r="G24" s="133"/>
      <c r="H24" s="108">
        <f t="shared" si="0"/>
        <v>33</v>
      </c>
      <c r="I24" s="395"/>
      <c r="J24" s="170">
        <v>15</v>
      </c>
      <c r="K24" s="170"/>
      <c r="L24" s="181"/>
      <c r="M24" s="167">
        <f t="shared" si="1"/>
        <v>15</v>
      </c>
    </row>
    <row r="25" spans="1:13" ht="25.5">
      <c r="A25" s="392"/>
      <c r="B25" s="289" t="s">
        <v>203</v>
      </c>
      <c r="C25" s="133"/>
      <c r="D25" s="133"/>
      <c r="E25" s="133">
        <v>14</v>
      </c>
      <c r="F25" s="133"/>
      <c r="G25" s="133"/>
      <c r="H25" s="108">
        <f t="shared" si="0"/>
        <v>14</v>
      </c>
      <c r="I25" s="395"/>
      <c r="J25" s="170"/>
      <c r="K25" s="170"/>
      <c r="L25" s="181"/>
      <c r="M25" s="167">
        <f t="shared" si="1"/>
        <v>0</v>
      </c>
    </row>
    <row r="26" spans="1:13" ht="13.5" thickBot="1">
      <c r="A26" s="393"/>
      <c r="B26" s="67" t="s">
        <v>60</v>
      </c>
      <c r="C26" s="68">
        <v>22</v>
      </c>
      <c r="D26" s="68">
        <v>15</v>
      </c>
      <c r="E26" s="68">
        <v>14</v>
      </c>
      <c r="F26" s="68">
        <v>13</v>
      </c>
      <c r="G26" s="68"/>
      <c r="H26" s="69">
        <f t="shared" si="0"/>
        <v>64</v>
      </c>
      <c r="I26" s="396"/>
      <c r="J26" s="129">
        <v>20</v>
      </c>
      <c r="K26" s="223"/>
      <c r="L26" s="181">
        <v>2</v>
      </c>
      <c r="M26" s="167">
        <f t="shared" si="1"/>
        <v>22</v>
      </c>
    </row>
    <row r="27" spans="1:16" s="1" customFormat="1" ht="12.75">
      <c r="A27" s="402" t="s">
        <v>9</v>
      </c>
      <c r="B27" s="63" t="s">
        <v>63</v>
      </c>
      <c r="C27" s="64">
        <v>9</v>
      </c>
      <c r="D27" s="64">
        <v>10</v>
      </c>
      <c r="E27" s="64">
        <v>14</v>
      </c>
      <c r="F27" s="64">
        <v>3</v>
      </c>
      <c r="G27" s="64"/>
      <c r="H27" s="65">
        <f t="shared" si="0"/>
        <v>36</v>
      </c>
      <c r="I27" s="415">
        <f>SUM(H27:H28)</f>
        <v>79</v>
      </c>
      <c r="J27" s="129">
        <v>10</v>
      </c>
      <c r="K27" s="171"/>
      <c r="L27" s="184"/>
      <c r="M27" s="167">
        <f t="shared" si="1"/>
        <v>10</v>
      </c>
      <c r="P27" s="22"/>
    </row>
    <row r="28" spans="1:16" s="1" customFormat="1" ht="13.5" thickBot="1">
      <c r="A28" s="403"/>
      <c r="B28" s="67" t="s">
        <v>64</v>
      </c>
      <c r="C28" s="68">
        <v>12</v>
      </c>
      <c r="D28" s="68">
        <v>7</v>
      </c>
      <c r="E28" s="68">
        <v>12</v>
      </c>
      <c r="F28" s="68">
        <v>12</v>
      </c>
      <c r="G28" s="68"/>
      <c r="H28" s="69">
        <f t="shared" si="0"/>
        <v>43</v>
      </c>
      <c r="I28" s="416"/>
      <c r="J28" s="129">
        <v>10</v>
      </c>
      <c r="K28" s="171"/>
      <c r="L28" s="184">
        <v>2</v>
      </c>
      <c r="M28" s="167">
        <f t="shared" si="1"/>
        <v>12</v>
      </c>
      <c r="P28" s="22"/>
    </row>
    <row r="29" spans="1:16" s="1" customFormat="1" ht="25.5">
      <c r="A29" s="391" t="s">
        <v>134</v>
      </c>
      <c r="B29" s="84" t="s">
        <v>170</v>
      </c>
      <c r="C29" s="85"/>
      <c r="D29" s="85"/>
      <c r="E29" s="85"/>
      <c r="F29" s="85">
        <v>10</v>
      </c>
      <c r="G29" s="85"/>
      <c r="H29" s="65">
        <f aca="true" t="shared" si="2" ref="H29:H36">SUM(C29:G29)</f>
        <v>10</v>
      </c>
      <c r="I29" s="394">
        <f>SUM(H29:H34)</f>
        <v>256</v>
      </c>
      <c r="J29" s="129"/>
      <c r="K29" s="171"/>
      <c r="L29" s="182"/>
      <c r="M29" s="167">
        <f t="shared" si="1"/>
        <v>0</v>
      </c>
      <c r="P29" s="22"/>
    </row>
    <row r="30" spans="1:16" s="1" customFormat="1" ht="12.75">
      <c r="A30" s="392"/>
      <c r="B30" s="29" t="s">
        <v>62</v>
      </c>
      <c r="C30" s="32">
        <v>17</v>
      </c>
      <c r="D30" s="32">
        <v>13</v>
      </c>
      <c r="E30" s="32">
        <v>11</v>
      </c>
      <c r="F30" s="32">
        <v>12</v>
      </c>
      <c r="G30" s="32"/>
      <c r="H30" s="27">
        <f t="shared" si="2"/>
        <v>53</v>
      </c>
      <c r="I30" s="395"/>
      <c r="J30" s="129">
        <v>17</v>
      </c>
      <c r="K30" s="171"/>
      <c r="L30" s="182"/>
      <c r="M30" s="167">
        <f t="shared" si="1"/>
        <v>17</v>
      </c>
      <c r="P30" s="22"/>
    </row>
    <row r="31" spans="1:16" s="1" customFormat="1" ht="12.75">
      <c r="A31" s="392"/>
      <c r="B31" s="29" t="s">
        <v>162</v>
      </c>
      <c r="C31" s="32"/>
      <c r="D31" s="32"/>
      <c r="E31" s="32">
        <v>5</v>
      </c>
      <c r="F31" s="32">
        <v>10</v>
      </c>
      <c r="G31" s="32"/>
      <c r="H31" s="27">
        <f t="shared" si="2"/>
        <v>15</v>
      </c>
      <c r="I31" s="395"/>
      <c r="J31" s="128"/>
      <c r="K31" s="171"/>
      <c r="L31" s="182"/>
      <c r="M31" s="167">
        <f t="shared" si="1"/>
        <v>0</v>
      </c>
      <c r="P31" s="22"/>
    </row>
    <row r="32" spans="1:16" s="1" customFormat="1" ht="12.75">
      <c r="A32" s="392"/>
      <c r="B32" s="29" t="s">
        <v>67</v>
      </c>
      <c r="C32" s="32">
        <v>10</v>
      </c>
      <c r="D32" s="32">
        <v>11</v>
      </c>
      <c r="E32" s="32">
        <v>13</v>
      </c>
      <c r="F32" s="32">
        <v>14</v>
      </c>
      <c r="G32" s="32"/>
      <c r="H32" s="27">
        <f t="shared" si="2"/>
        <v>48</v>
      </c>
      <c r="I32" s="395"/>
      <c r="J32" s="128">
        <v>17</v>
      </c>
      <c r="K32" s="171"/>
      <c r="L32" s="182"/>
      <c r="M32" s="167">
        <f t="shared" si="1"/>
        <v>17</v>
      </c>
      <c r="P32" s="22"/>
    </row>
    <row r="33" spans="1:16" s="1" customFormat="1" ht="12.75">
      <c r="A33" s="392"/>
      <c r="B33" s="101" t="s">
        <v>285</v>
      </c>
      <c r="C33" s="102">
        <v>17</v>
      </c>
      <c r="D33" s="102">
        <v>11</v>
      </c>
      <c r="E33" s="102">
        <v>15</v>
      </c>
      <c r="F33" s="102">
        <v>15</v>
      </c>
      <c r="G33" s="102"/>
      <c r="H33" s="27">
        <f>SUM(C33:G33)</f>
        <v>58</v>
      </c>
      <c r="I33" s="395"/>
      <c r="J33" s="129">
        <v>17</v>
      </c>
      <c r="K33" s="170"/>
      <c r="L33" s="182"/>
      <c r="M33" s="167">
        <f>SUM(J33:L33)</f>
        <v>17</v>
      </c>
      <c r="P33" s="22"/>
    </row>
    <row r="34" spans="1:13" ht="26.25" thickBot="1">
      <c r="A34" s="393"/>
      <c r="B34" s="273" t="s">
        <v>165</v>
      </c>
      <c r="C34" s="152">
        <v>11</v>
      </c>
      <c r="D34" s="152">
        <v>13</v>
      </c>
      <c r="E34" s="152">
        <v>20</v>
      </c>
      <c r="F34" s="152">
        <v>20</v>
      </c>
      <c r="G34" s="152">
        <v>8</v>
      </c>
      <c r="H34" s="151">
        <f>SUM(C34:G34)</f>
        <v>72</v>
      </c>
      <c r="I34" s="396"/>
      <c r="J34" s="128">
        <v>15</v>
      </c>
      <c r="K34" s="171"/>
      <c r="L34" s="182"/>
      <c r="M34" s="167">
        <f>SUM(J34:L34)</f>
        <v>15</v>
      </c>
    </row>
    <row r="35" spans="1:13" ht="12.75">
      <c r="A35" s="391" t="s">
        <v>266</v>
      </c>
      <c r="B35" s="74" t="s">
        <v>159</v>
      </c>
      <c r="C35" s="76">
        <v>148</v>
      </c>
      <c r="D35" s="76">
        <v>108</v>
      </c>
      <c r="E35" s="76">
        <v>91</v>
      </c>
      <c r="F35" s="76">
        <v>97</v>
      </c>
      <c r="G35" s="76">
        <v>104</v>
      </c>
      <c r="H35" s="76">
        <f t="shared" si="2"/>
        <v>548</v>
      </c>
      <c r="I35" s="394">
        <f>SUM(H35:H36)</f>
        <v>706</v>
      </c>
      <c r="J35" s="129">
        <v>10</v>
      </c>
      <c r="K35" s="170"/>
      <c r="L35" s="181">
        <v>136</v>
      </c>
      <c r="M35" s="167">
        <f t="shared" si="1"/>
        <v>146</v>
      </c>
    </row>
    <row r="36" spans="1:14" ht="13.5" thickBot="1">
      <c r="A36" s="392"/>
      <c r="B36" s="159" t="s">
        <v>158</v>
      </c>
      <c r="C36" s="125">
        <v>42</v>
      </c>
      <c r="D36" s="125">
        <v>20</v>
      </c>
      <c r="E36" s="125">
        <v>29</v>
      </c>
      <c r="F36" s="125">
        <v>29</v>
      </c>
      <c r="G36" s="125">
        <v>38</v>
      </c>
      <c r="H36" s="127">
        <f t="shared" si="2"/>
        <v>158</v>
      </c>
      <c r="I36" s="395"/>
      <c r="J36" s="129">
        <v>10</v>
      </c>
      <c r="K36" s="170"/>
      <c r="L36" s="181">
        <v>17</v>
      </c>
      <c r="M36" s="167">
        <f t="shared" si="1"/>
        <v>27</v>
      </c>
      <c r="N36" s="24"/>
    </row>
    <row r="37" spans="1:13" ht="12.75">
      <c r="A37" s="402" t="s">
        <v>10</v>
      </c>
      <c r="B37" s="63" t="s">
        <v>78</v>
      </c>
      <c r="C37" s="64">
        <v>20</v>
      </c>
      <c r="D37" s="64">
        <v>18</v>
      </c>
      <c r="E37" s="64">
        <v>19</v>
      </c>
      <c r="F37" s="64">
        <v>11</v>
      </c>
      <c r="G37" s="64"/>
      <c r="H37" s="65">
        <f t="shared" si="0"/>
        <v>68</v>
      </c>
      <c r="I37" s="404">
        <f>SUM(H37:H40)</f>
        <v>133</v>
      </c>
      <c r="J37" s="129">
        <v>20</v>
      </c>
      <c r="K37" s="170"/>
      <c r="L37" s="181"/>
      <c r="M37" s="167">
        <f t="shared" si="1"/>
        <v>20</v>
      </c>
    </row>
    <row r="38" spans="1:13" ht="25.5">
      <c r="A38" s="392"/>
      <c r="B38" s="269" t="s">
        <v>164</v>
      </c>
      <c r="C38" s="143">
        <v>11</v>
      </c>
      <c r="D38" s="143">
        <v>8</v>
      </c>
      <c r="E38" s="143">
        <v>13</v>
      </c>
      <c r="F38" s="143">
        <v>9</v>
      </c>
      <c r="G38" s="143">
        <v>7</v>
      </c>
      <c r="H38" s="144">
        <f t="shared" si="0"/>
        <v>48</v>
      </c>
      <c r="I38" s="395"/>
      <c r="J38" s="129">
        <v>15</v>
      </c>
      <c r="K38" s="170"/>
      <c r="L38" s="181"/>
      <c r="M38" s="167">
        <f t="shared" si="1"/>
        <v>15</v>
      </c>
    </row>
    <row r="39" spans="1:16" s="1" customFormat="1" ht="12.75">
      <c r="A39" s="392"/>
      <c r="B39" s="101" t="s">
        <v>264</v>
      </c>
      <c r="C39" s="102"/>
      <c r="D39" s="102">
        <v>1</v>
      </c>
      <c r="E39" s="102"/>
      <c r="F39" s="102"/>
      <c r="G39" s="102"/>
      <c r="H39" s="27">
        <f t="shared" si="0"/>
        <v>1</v>
      </c>
      <c r="I39" s="395"/>
      <c r="J39" s="129"/>
      <c r="K39" s="171"/>
      <c r="L39" s="184"/>
      <c r="M39" s="167">
        <f t="shared" si="1"/>
        <v>0</v>
      </c>
      <c r="P39" s="22"/>
    </row>
    <row r="40" spans="1:13" ht="14.25" customHeight="1" thickBot="1">
      <c r="A40" s="403"/>
      <c r="B40" s="67" t="s">
        <v>68</v>
      </c>
      <c r="C40" s="68"/>
      <c r="D40" s="68">
        <v>2</v>
      </c>
      <c r="E40" s="68">
        <v>12</v>
      </c>
      <c r="F40" s="68">
        <v>2</v>
      </c>
      <c r="G40" s="68"/>
      <c r="H40" s="69">
        <f t="shared" si="0"/>
        <v>16</v>
      </c>
      <c r="I40" s="405"/>
      <c r="J40" s="129"/>
      <c r="K40" s="170"/>
      <c r="L40" s="181"/>
      <c r="M40" s="167">
        <f t="shared" si="1"/>
        <v>0</v>
      </c>
    </row>
    <row r="41" spans="1:13" ht="12.75">
      <c r="A41" s="402" t="s">
        <v>267</v>
      </c>
      <c r="B41" s="63" t="s">
        <v>69</v>
      </c>
      <c r="C41" s="64"/>
      <c r="D41" s="64">
        <v>11</v>
      </c>
      <c r="E41" s="64">
        <v>8</v>
      </c>
      <c r="F41" s="64">
        <v>9</v>
      </c>
      <c r="G41" s="64"/>
      <c r="H41" s="65">
        <f t="shared" si="0"/>
        <v>28</v>
      </c>
      <c r="I41" s="404">
        <f>SUM(H41:H44)</f>
        <v>255</v>
      </c>
      <c r="J41" s="129"/>
      <c r="K41" s="170"/>
      <c r="L41" s="181"/>
      <c r="M41" s="167">
        <f t="shared" si="1"/>
        <v>0</v>
      </c>
    </row>
    <row r="42" spans="1:13" ht="12.75">
      <c r="A42" s="411"/>
      <c r="B42" s="29" t="s">
        <v>70</v>
      </c>
      <c r="C42" s="32">
        <v>45</v>
      </c>
      <c r="D42" s="32">
        <v>30</v>
      </c>
      <c r="E42" s="32">
        <v>29</v>
      </c>
      <c r="F42" s="32">
        <v>25</v>
      </c>
      <c r="G42" s="32"/>
      <c r="H42" s="27">
        <f t="shared" si="0"/>
        <v>129</v>
      </c>
      <c r="I42" s="406"/>
      <c r="J42" s="129">
        <v>40</v>
      </c>
      <c r="K42" s="170"/>
      <c r="L42" s="181">
        <v>2</v>
      </c>
      <c r="M42" s="167">
        <f t="shared" si="1"/>
        <v>42</v>
      </c>
    </row>
    <row r="43" spans="1:13" ht="25.5">
      <c r="A43" s="412"/>
      <c r="B43" s="267" t="s">
        <v>206</v>
      </c>
      <c r="C43" s="190">
        <v>16</v>
      </c>
      <c r="D43" s="190">
        <v>15</v>
      </c>
      <c r="E43" s="190">
        <v>15</v>
      </c>
      <c r="F43" s="190"/>
      <c r="G43" s="190"/>
      <c r="H43" s="144">
        <f t="shared" si="0"/>
        <v>46</v>
      </c>
      <c r="I43" s="407"/>
      <c r="J43" s="129">
        <v>15</v>
      </c>
      <c r="K43" s="170"/>
      <c r="L43" s="181">
        <v>1</v>
      </c>
      <c r="M43" s="167">
        <f t="shared" si="1"/>
        <v>16</v>
      </c>
    </row>
    <row r="44" spans="1:13" ht="13.5" thickBot="1">
      <c r="A44" s="403"/>
      <c r="B44" s="67" t="s">
        <v>71</v>
      </c>
      <c r="C44" s="68">
        <v>21</v>
      </c>
      <c r="D44" s="68">
        <v>14</v>
      </c>
      <c r="E44" s="68">
        <v>11</v>
      </c>
      <c r="F44" s="68">
        <v>6</v>
      </c>
      <c r="G44" s="68"/>
      <c r="H44" s="69">
        <f t="shared" si="0"/>
        <v>52</v>
      </c>
      <c r="I44" s="405"/>
      <c r="J44" s="129">
        <v>20</v>
      </c>
      <c r="K44" s="170"/>
      <c r="L44" s="181">
        <v>1</v>
      </c>
      <c r="M44" s="167">
        <f t="shared" si="1"/>
        <v>21</v>
      </c>
    </row>
    <row r="45" spans="1:13" ht="12.75" customHeight="1">
      <c r="A45" s="391" t="s">
        <v>200</v>
      </c>
      <c r="B45" s="274" t="s">
        <v>72</v>
      </c>
      <c r="C45" s="64">
        <v>26</v>
      </c>
      <c r="D45" s="64">
        <v>17</v>
      </c>
      <c r="E45" s="64">
        <v>22</v>
      </c>
      <c r="F45" s="64">
        <v>24</v>
      </c>
      <c r="G45" s="64"/>
      <c r="H45" s="65">
        <f t="shared" si="0"/>
        <v>89</v>
      </c>
      <c r="I45" s="394">
        <f>SUM(H45:H49)</f>
        <v>522</v>
      </c>
      <c r="J45" s="129">
        <v>20</v>
      </c>
      <c r="K45" s="356">
        <v>1</v>
      </c>
      <c r="L45" s="182">
        <v>3</v>
      </c>
      <c r="M45" s="167">
        <f t="shared" si="1"/>
        <v>24</v>
      </c>
    </row>
    <row r="46" spans="1:13" ht="12.75">
      <c r="A46" s="392"/>
      <c r="B46" s="275" t="s">
        <v>114</v>
      </c>
      <c r="C46" s="27"/>
      <c r="D46" s="27"/>
      <c r="E46" s="27">
        <v>14</v>
      </c>
      <c r="F46" s="27">
        <v>13</v>
      </c>
      <c r="G46" s="27"/>
      <c r="H46" s="27">
        <f t="shared" si="0"/>
        <v>27</v>
      </c>
      <c r="I46" s="395"/>
      <c r="J46" s="129"/>
      <c r="K46" s="170"/>
      <c r="L46" s="182"/>
      <c r="M46" s="167">
        <f t="shared" si="1"/>
        <v>0</v>
      </c>
    </row>
    <row r="47" spans="1:13" ht="25.5">
      <c r="A47" s="392"/>
      <c r="B47" s="276" t="s">
        <v>171</v>
      </c>
      <c r="C47" s="73">
        <v>25</v>
      </c>
      <c r="D47" s="73">
        <v>13</v>
      </c>
      <c r="E47" s="73">
        <v>16</v>
      </c>
      <c r="F47" s="73">
        <v>18</v>
      </c>
      <c r="G47" s="73"/>
      <c r="H47" s="27">
        <f t="shared" si="0"/>
        <v>72</v>
      </c>
      <c r="I47" s="395"/>
      <c r="J47" s="129">
        <v>14</v>
      </c>
      <c r="K47" s="170"/>
      <c r="L47" s="182">
        <v>10</v>
      </c>
      <c r="M47" s="167">
        <f aca="true" t="shared" si="3" ref="M47:M55">SUM(J47:L47)</f>
        <v>24</v>
      </c>
    </row>
    <row r="48" spans="1:16" s="1" customFormat="1" ht="26.25" customHeight="1">
      <c r="A48" s="392"/>
      <c r="B48" s="276" t="s">
        <v>120</v>
      </c>
      <c r="C48" s="73">
        <v>31</v>
      </c>
      <c r="D48" s="73">
        <v>23</v>
      </c>
      <c r="E48" s="73">
        <v>31</v>
      </c>
      <c r="F48" s="73">
        <v>44</v>
      </c>
      <c r="G48" s="73"/>
      <c r="H48" s="27">
        <f t="shared" si="0"/>
        <v>129</v>
      </c>
      <c r="I48" s="395"/>
      <c r="J48" s="129">
        <v>20</v>
      </c>
      <c r="K48" s="171"/>
      <c r="L48" s="182">
        <v>10</v>
      </c>
      <c r="M48" s="167">
        <f t="shared" si="3"/>
        <v>30</v>
      </c>
      <c r="N48" s="23"/>
      <c r="P48" s="22"/>
    </row>
    <row r="49" spans="1:16" s="1" customFormat="1" ht="27" customHeight="1" thickBot="1">
      <c r="A49" s="393"/>
      <c r="B49" s="277" t="s">
        <v>173</v>
      </c>
      <c r="C49" s="211">
        <v>31</v>
      </c>
      <c r="D49" s="211">
        <v>33</v>
      </c>
      <c r="E49" s="211">
        <v>54</v>
      </c>
      <c r="F49" s="211">
        <v>42</v>
      </c>
      <c r="G49" s="211">
        <v>45</v>
      </c>
      <c r="H49" s="78">
        <f t="shared" si="0"/>
        <v>205</v>
      </c>
      <c r="I49" s="396"/>
      <c r="J49" s="180"/>
      <c r="K49" s="172"/>
      <c r="L49" s="184">
        <v>28</v>
      </c>
      <c r="M49" s="167">
        <f t="shared" si="3"/>
        <v>28</v>
      </c>
      <c r="N49" s="23"/>
      <c r="P49" s="22"/>
    </row>
    <row r="50" spans="1:13" ht="12.75">
      <c r="A50" s="402" t="s">
        <v>11</v>
      </c>
      <c r="B50" s="74" t="s">
        <v>157</v>
      </c>
      <c r="C50" s="76">
        <v>8</v>
      </c>
      <c r="D50" s="76">
        <v>10</v>
      </c>
      <c r="E50" s="76">
        <v>0</v>
      </c>
      <c r="F50" s="76">
        <v>10</v>
      </c>
      <c r="G50" s="76"/>
      <c r="H50" s="76">
        <f t="shared" si="0"/>
        <v>28</v>
      </c>
      <c r="I50" s="404">
        <f>SUM(H50:H52)</f>
        <v>82</v>
      </c>
      <c r="J50" s="170"/>
      <c r="K50" s="170"/>
      <c r="L50" s="181">
        <v>8</v>
      </c>
      <c r="M50" s="167">
        <f t="shared" si="3"/>
        <v>8</v>
      </c>
    </row>
    <row r="51" spans="1:13" ht="12.75">
      <c r="A51" s="392"/>
      <c r="B51" s="159" t="s">
        <v>196</v>
      </c>
      <c r="C51" s="125"/>
      <c r="D51" s="125">
        <v>5</v>
      </c>
      <c r="E51" s="125">
        <v>1</v>
      </c>
      <c r="F51" s="125">
        <v>4</v>
      </c>
      <c r="G51" s="125">
        <v>0</v>
      </c>
      <c r="H51" s="28">
        <f>SUM(C51:G51)</f>
        <v>10</v>
      </c>
      <c r="I51" s="395"/>
      <c r="J51" s="170"/>
      <c r="K51" s="170"/>
      <c r="L51" s="181"/>
      <c r="M51" s="167">
        <f t="shared" si="3"/>
        <v>0</v>
      </c>
    </row>
    <row r="52" spans="1:14" ht="26.25" thickBot="1">
      <c r="A52" s="403"/>
      <c r="B52" s="215" t="s">
        <v>131</v>
      </c>
      <c r="C52" s="139">
        <v>15</v>
      </c>
      <c r="D52" s="139">
        <v>13</v>
      </c>
      <c r="E52" s="139">
        <v>11</v>
      </c>
      <c r="F52" s="139">
        <v>5</v>
      </c>
      <c r="G52" s="139"/>
      <c r="H52" s="140">
        <f t="shared" si="0"/>
        <v>44</v>
      </c>
      <c r="I52" s="405"/>
      <c r="J52" s="129">
        <v>15</v>
      </c>
      <c r="K52" s="170"/>
      <c r="L52" s="181"/>
      <c r="M52" s="167">
        <f t="shared" si="3"/>
        <v>15</v>
      </c>
      <c r="N52" s="24"/>
    </row>
    <row r="53" spans="1:13" ht="12.75">
      <c r="A53" s="402" t="s">
        <v>12</v>
      </c>
      <c r="B53" s="63" t="s">
        <v>73</v>
      </c>
      <c r="C53" s="64">
        <v>22</v>
      </c>
      <c r="D53" s="64">
        <v>17</v>
      </c>
      <c r="E53" s="64">
        <v>20</v>
      </c>
      <c r="F53" s="64">
        <v>9</v>
      </c>
      <c r="G53" s="64"/>
      <c r="H53" s="65">
        <f t="shared" si="0"/>
        <v>68</v>
      </c>
      <c r="I53" s="404">
        <f>SUM(H53:H54)</f>
        <v>169</v>
      </c>
      <c r="J53" s="130">
        <v>17</v>
      </c>
      <c r="K53" s="170"/>
      <c r="L53" s="181">
        <v>13</v>
      </c>
      <c r="M53" s="167">
        <f t="shared" si="3"/>
        <v>30</v>
      </c>
    </row>
    <row r="54" spans="1:14" ht="17.25" customHeight="1" thickBot="1">
      <c r="A54" s="403"/>
      <c r="B54" s="215" t="s">
        <v>113</v>
      </c>
      <c r="C54" s="139">
        <v>28</v>
      </c>
      <c r="D54" s="139">
        <v>24</v>
      </c>
      <c r="E54" s="139">
        <v>33</v>
      </c>
      <c r="F54" s="139">
        <v>16</v>
      </c>
      <c r="G54" s="139"/>
      <c r="H54" s="140">
        <f t="shared" si="0"/>
        <v>101</v>
      </c>
      <c r="I54" s="405"/>
      <c r="J54" s="130">
        <v>25</v>
      </c>
      <c r="K54" s="170"/>
      <c r="L54" s="181">
        <v>7</v>
      </c>
      <c r="M54" s="167">
        <f t="shared" si="3"/>
        <v>32</v>
      </c>
      <c r="N54" s="24"/>
    </row>
    <row r="55" spans="1:13" ht="13.5" thickBot="1">
      <c r="A55" s="410" t="s">
        <v>13</v>
      </c>
      <c r="B55" s="401"/>
      <c r="C55" s="93">
        <f aca="true" t="shared" si="4" ref="C55:L55">SUM(C4:C54)</f>
        <v>1154</v>
      </c>
      <c r="D55" s="93">
        <f t="shared" si="4"/>
        <v>901</v>
      </c>
      <c r="E55" s="93">
        <f t="shared" si="4"/>
        <v>978</v>
      </c>
      <c r="F55" s="93">
        <f t="shared" si="4"/>
        <v>853</v>
      </c>
      <c r="G55" s="255">
        <f t="shared" si="4"/>
        <v>221</v>
      </c>
      <c r="H55" s="91">
        <f t="shared" si="4"/>
        <v>4107</v>
      </c>
      <c r="I55" s="253">
        <f t="shared" si="4"/>
        <v>4107</v>
      </c>
      <c r="J55" s="173">
        <f t="shared" si="4"/>
        <v>606</v>
      </c>
      <c r="K55" s="173">
        <f t="shared" si="4"/>
        <v>1</v>
      </c>
      <c r="L55" s="210">
        <f t="shared" si="4"/>
        <v>510</v>
      </c>
      <c r="M55" s="167">
        <f t="shared" si="3"/>
        <v>1117</v>
      </c>
    </row>
    <row r="56" ht="12.75"/>
    <row r="57" ht="12.75"/>
    <row r="58" ht="12.75"/>
  </sheetData>
  <sheetProtection/>
  <mergeCells count="35">
    <mergeCell ref="J1:M1"/>
    <mergeCell ref="I27:I28"/>
    <mergeCell ref="A27:A28"/>
    <mergeCell ref="H2:H3"/>
    <mergeCell ref="A1:I1"/>
    <mergeCell ref="A2:B3"/>
    <mergeCell ref="A8:A9"/>
    <mergeCell ref="A16:A18"/>
    <mergeCell ref="I16:I18"/>
    <mergeCell ref="I2:I3"/>
    <mergeCell ref="A50:A52"/>
    <mergeCell ref="I50:I52"/>
    <mergeCell ref="I41:I44"/>
    <mergeCell ref="A37:A40"/>
    <mergeCell ref="C2:G2"/>
    <mergeCell ref="A55:B55"/>
    <mergeCell ref="A53:A54"/>
    <mergeCell ref="I53:I54"/>
    <mergeCell ref="I37:I40"/>
    <mergeCell ref="A41:A44"/>
    <mergeCell ref="A5:A7"/>
    <mergeCell ref="I5:I7"/>
    <mergeCell ref="A10:A13"/>
    <mergeCell ref="I10:I13"/>
    <mergeCell ref="I8:I9"/>
    <mergeCell ref="A19:A26"/>
    <mergeCell ref="I19:I26"/>
    <mergeCell ref="A14:A15"/>
    <mergeCell ref="I14:I15"/>
    <mergeCell ref="A45:A49"/>
    <mergeCell ref="I45:I49"/>
    <mergeCell ref="A35:A36"/>
    <mergeCell ref="I35:I36"/>
    <mergeCell ref="I29:I34"/>
    <mergeCell ref="A29:A34"/>
  </mergeCells>
  <printOptions/>
  <pageMargins left="0.67" right="0.32" top="0.65" bottom="0.43" header="0.5" footer="0.5"/>
  <pageSetup horizontalDpi="600" verticalDpi="600" orientation="portrait" paperSize="9" scale="7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Normal="115" zoomScaleSheetLayoutView="100" zoomScalePageLayoutView="0" workbookViewId="0" topLeftCell="A37">
      <selection activeCell="I58" sqref="I58"/>
    </sheetView>
  </sheetViews>
  <sheetFormatPr defaultColWidth="9.00390625" defaultRowHeight="12.75"/>
  <cols>
    <col min="1" max="1" width="19.50390625" style="56" customWidth="1"/>
    <col min="2" max="2" width="58.125" style="56" customWidth="1"/>
    <col min="3" max="7" width="4.625" style="57" customWidth="1"/>
    <col min="8" max="8" width="5.625" style="57" customWidth="1"/>
    <col min="9" max="9" width="7.625" style="57" customWidth="1"/>
    <col min="10" max="10" width="10.50390625" style="0" customWidth="1"/>
    <col min="11" max="11" width="3.875" style="0" customWidth="1"/>
  </cols>
  <sheetData>
    <row r="1" spans="1:9" s="4" customFormat="1" ht="28.5" customHeight="1" thickBot="1">
      <c r="A1" s="432" t="s">
        <v>309</v>
      </c>
      <c r="B1" s="433"/>
      <c r="C1" s="433"/>
      <c r="D1" s="433"/>
      <c r="E1" s="433"/>
      <c r="F1" s="433"/>
      <c r="G1" s="433"/>
      <c r="H1" s="433"/>
      <c r="I1" s="433"/>
    </row>
    <row r="2" spans="1:10" ht="12.75" customHeight="1">
      <c r="A2" s="440" t="s">
        <v>0</v>
      </c>
      <c r="B2" s="441"/>
      <c r="C2" s="434" t="s">
        <v>16</v>
      </c>
      <c r="D2" s="434"/>
      <c r="E2" s="434"/>
      <c r="F2" s="434"/>
      <c r="G2" s="435"/>
      <c r="H2" s="436" t="s">
        <v>1</v>
      </c>
      <c r="I2" s="438" t="s">
        <v>2</v>
      </c>
      <c r="J2" s="22" t="s">
        <v>197</v>
      </c>
    </row>
    <row r="3" spans="1:10" ht="13.5" thickBot="1">
      <c r="A3" s="442"/>
      <c r="B3" s="443"/>
      <c r="C3" s="90">
        <v>1</v>
      </c>
      <c r="D3" s="89">
        <v>2</v>
      </c>
      <c r="E3" s="89">
        <v>3</v>
      </c>
      <c r="F3" s="89">
        <v>4</v>
      </c>
      <c r="G3" s="251">
        <v>5</v>
      </c>
      <c r="H3" s="437"/>
      <c r="I3" s="439"/>
      <c r="J3" s="166" t="s">
        <v>23</v>
      </c>
    </row>
    <row r="4" spans="1:10" ht="27" thickBot="1">
      <c r="A4" s="79" t="s">
        <v>3</v>
      </c>
      <c r="B4" s="80" t="s">
        <v>108</v>
      </c>
      <c r="C4" s="81">
        <v>3</v>
      </c>
      <c r="D4" s="81">
        <v>2</v>
      </c>
      <c r="E4" s="81"/>
      <c r="F4" s="81">
        <v>2</v>
      </c>
      <c r="G4" s="81"/>
      <c r="H4" s="82">
        <f>SUM(C4:G4)</f>
        <v>7</v>
      </c>
      <c r="I4" s="250">
        <f>SUM(H4:H4)</f>
        <v>7</v>
      </c>
      <c r="J4" s="183">
        <v>3</v>
      </c>
    </row>
    <row r="5" spans="1:10" ht="26.25">
      <c r="A5" s="402" t="s">
        <v>4</v>
      </c>
      <c r="B5" s="63" t="s">
        <v>109</v>
      </c>
      <c r="C5" s="64"/>
      <c r="D5" s="64"/>
      <c r="E5" s="64"/>
      <c r="F5" s="64"/>
      <c r="G5" s="64"/>
      <c r="H5" s="86">
        <f aca="true" t="shared" si="0" ref="H5:H54">SUM(C5:G5)</f>
        <v>0</v>
      </c>
      <c r="I5" s="404">
        <f>SUM(H5:H7)</f>
        <v>0</v>
      </c>
      <c r="J5" s="182"/>
    </row>
    <row r="6" spans="1:10" ht="27" customHeight="1">
      <c r="A6" s="392"/>
      <c r="B6" s="216" t="s">
        <v>204</v>
      </c>
      <c r="C6" s="143"/>
      <c r="D6" s="143"/>
      <c r="E6" s="143"/>
      <c r="F6" s="143"/>
      <c r="G6" s="143"/>
      <c r="H6" s="144">
        <f t="shared" si="0"/>
        <v>0</v>
      </c>
      <c r="I6" s="395"/>
      <c r="J6" s="182"/>
    </row>
    <row r="7" spans="1:10" ht="27.75" customHeight="1" thickBot="1">
      <c r="A7" s="403"/>
      <c r="B7" s="218" t="s">
        <v>167</v>
      </c>
      <c r="C7" s="141"/>
      <c r="D7" s="141"/>
      <c r="E7" s="141"/>
      <c r="F7" s="141"/>
      <c r="G7" s="141"/>
      <c r="H7" s="151">
        <f t="shared" si="0"/>
        <v>0</v>
      </c>
      <c r="I7" s="405"/>
      <c r="J7" s="182"/>
    </row>
    <row r="8" spans="1:10" ht="12.75">
      <c r="A8" s="402" t="s">
        <v>5</v>
      </c>
      <c r="B8" s="63" t="s">
        <v>55</v>
      </c>
      <c r="C8" s="282">
        <v>14</v>
      </c>
      <c r="D8" s="282">
        <v>7</v>
      </c>
      <c r="E8" s="64">
        <v>12</v>
      </c>
      <c r="F8" s="64">
        <v>10</v>
      </c>
      <c r="G8" s="64"/>
      <c r="H8" s="86">
        <f t="shared" si="0"/>
        <v>43</v>
      </c>
      <c r="I8" s="400">
        <f>SUM(H8:H9)</f>
        <v>49</v>
      </c>
      <c r="J8" s="182">
        <v>13</v>
      </c>
    </row>
    <row r="9" spans="1:10" ht="13.5" thickBot="1">
      <c r="A9" s="403"/>
      <c r="B9" s="67" t="s">
        <v>262</v>
      </c>
      <c r="C9" s="283"/>
      <c r="D9" s="283">
        <v>6</v>
      </c>
      <c r="E9" s="102"/>
      <c r="F9" s="102"/>
      <c r="G9" s="102"/>
      <c r="H9" s="58">
        <f t="shared" si="0"/>
        <v>6</v>
      </c>
      <c r="I9" s="401"/>
      <c r="J9" s="182"/>
    </row>
    <row r="10" spans="1:10" ht="12.75">
      <c r="A10" s="391" t="s">
        <v>6</v>
      </c>
      <c r="B10" s="84" t="s">
        <v>56</v>
      </c>
      <c r="C10" s="85">
        <v>5</v>
      </c>
      <c r="D10" s="85">
        <v>1</v>
      </c>
      <c r="E10" s="85">
        <v>2</v>
      </c>
      <c r="F10" s="85">
        <v>5</v>
      </c>
      <c r="G10" s="85"/>
      <c r="H10" s="86">
        <f t="shared" si="0"/>
        <v>13</v>
      </c>
      <c r="I10" s="397">
        <f>SUM(H10:H13)</f>
        <v>42</v>
      </c>
      <c r="J10" s="182">
        <v>4</v>
      </c>
    </row>
    <row r="11" spans="1:10" ht="12.75">
      <c r="A11" s="392"/>
      <c r="B11" s="29" t="s">
        <v>75</v>
      </c>
      <c r="C11" s="32"/>
      <c r="D11" s="32"/>
      <c r="E11" s="32"/>
      <c r="F11" s="32"/>
      <c r="G11" s="32"/>
      <c r="H11" s="27">
        <f>SUM(C11:G11)</f>
        <v>0</v>
      </c>
      <c r="I11" s="398"/>
      <c r="J11" s="182"/>
    </row>
    <row r="12" spans="1:10" ht="26.25">
      <c r="A12" s="392"/>
      <c r="B12" s="216" t="s">
        <v>182</v>
      </c>
      <c r="C12" s="143"/>
      <c r="D12" s="143">
        <v>2</v>
      </c>
      <c r="E12" s="143">
        <v>8</v>
      </c>
      <c r="F12" s="143">
        <v>5</v>
      </c>
      <c r="G12" s="143"/>
      <c r="H12" s="144">
        <f t="shared" si="0"/>
        <v>15</v>
      </c>
      <c r="I12" s="398"/>
      <c r="J12" s="182"/>
    </row>
    <row r="13" spans="1:10" ht="13.5" thickBot="1">
      <c r="A13" s="393"/>
      <c r="B13" s="99" t="s">
        <v>191</v>
      </c>
      <c r="C13" s="95"/>
      <c r="D13" s="95">
        <v>4</v>
      </c>
      <c r="E13" s="95">
        <v>2</v>
      </c>
      <c r="F13" s="95">
        <v>8</v>
      </c>
      <c r="G13" s="95"/>
      <c r="H13" s="96">
        <f>SUM(C13:G13)</f>
        <v>14</v>
      </c>
      <c r="I13" s="399"/>
      <c r="J13" s="182"/>
    </row>
    <row r="14" spans="1:10" ht="12.75">
      <c r="A14" s="391" t="s">
        <v>7</v>
      </c>
      <c r="B14" s="63" t="s">
        <v>58</v>
      </c>
      <c r="C14" s="64">
        <v>181</v>
      </c>
      <c r="D14" s="64">
        <v>131</v>
      </c>
      <c r="E14" s="64">
        <v>136</v>
      </c>
      <c r="F14" s="64">
        <v>135</v>
      </c>
      <c r="G14" s="64"/>
      <c r="H14" s="65">
        <f t="shared" si="0"/>
        <v>583</v>
      </c>
      <c r="I14" s="394">
        <f>SUM(H14:H15)</f>
        <v>721</v>
      </c>
      <c r="J14" s="182">
        <v>154</v>
      </c>
    </row>
    <row r="15" spans="1:10" ht="13.5" customHeight="1" thickBot="1">
      <c r="A15" s="393"/>
      <c r="B15" s="106" t="s">
        <v>207</v>
      </c>
      <c r="C15" s="124">
        <v>51</v>
      </c>
      <c r="D15" s="124">
        <v>53</v>
      </c>
      <c r="E15" s="124">
        <v>34</v>
      </c>
      <c r="F15" s="124"/>
      <c r="G15" s="124"/>
      <c r="H15" s="107">
        <f t="shared" si="0"/>
        <v>138</v>
      </c>
      <c r="I15" s="396"/>
      <c r="J15" s="182">
        <v>50</v>
      </c>
    </row>
    <row r="16" spans="1:10" ht="14.25" customHeight="1">
      <c r="A16" s="391" t="s">
        <v>19</v>
      </c>
      <c r="B16" s="63" t="s">
        <v>59</v>
      </c>
      <c r="C16" s="64">
        <v>38</v>
      </c>
      <c r="D16" s="64">
        <v>12</v>
      </c>
      <c r="E16" s="64">
        <v>14</v>
      </c>
      <c r="F16" s="64">
        <v>23</v>
      </c>
      <c r="G16" s="64"/>
      <c r="H16" s="65">
        <f t="shared" si="0"/>
        <v>87</v>
      </c>
      <c r="I16" s="394">
        <f>SUM(H16:H17)</f>
        <v>95</v>
      </c>
      <c r="J16" s="182">
        <v>32</v>
      </c>
    </row>
    <row r="17" spans="1:10" ht="27" customHeight="1" thickBot="1">
      <c r="A17" s="392"/>
      <c r="B17" s="291" t="s">
        <v>205</v>
      </c>
      <c r="C17" s="143">
        <v>1</v>
      </c>
      <c r="D17" s="143">
        <v>7</v>
      </c>
      <c r="E17" s="143"/>
      <c r="F17" s="143"/>
      <c r="G17" s="143"/>
      <c r="H17" s="144">
        <f t="shared" si="0"/>
        <v>8</v>
      </c>
      <c r="I17" s="396"/>
      <c r="J17" s="182"/>
    </row>
    <row r="18" spans="1:10" ht="15" customHeight="1" thickBot="1">
      <c r="A18" s="393"/>
      <c r="B18" s="99" t="s">
        <v>117</v>
      </c>
      <c r="C18" s="95">
        <v>16</v>
      </c>
      <c r="D18" s="95">
        <v>6</v>
      </c>
      <c r="E18" s="95">
        <v>17</v>
      </c>
      <c r="F18" s="95">
        <v>18</v>
      </c>
      <c r="G18" s="95"/>
      <c r="H18" s="96">
        <f t="shared" si="0"/>
        <v>57</v>
      </c>
      <c r="I18" s="254">
        <f>SUM(H18:H18)</f>
        <v>57</v>
      </c>
      <c r="J18" s="182">
        <v>14</v>
      </c>
    </row>
    <row r="19" spans="1:10" ht="12.75">
      <c r="A19" s="391" t="s">
        <v>133</v>
      </c>
      <c r="B19" s="63" t="s">
        <v>57</v>
      </c>
      <c r="C19" s="64"/>
      <c r="D19" s="64"/>
      <c r="E19" s="64">
        <v>3</v>
      </c>
      <c r="F19" s="64"/>
      <c r="G19" s="64"/>
      <c r="H19" s="65">
        <f>SUM(C19:G19)</f>
        <v>3</v>
      </c>
      <c r="I19" s="394">
        <f>SUM(H19:H26)</f>
        <v>12</v>
      </c>
      <c r="J19" s="184"/>
    </row>
    <row r="20" spans="1:10" ht="12.75">
      <c r="A20" s="392"/>
      <c r="B20" s="60" t="s">
        <v>76</v>
      </c>
      <c r="C20" s="61"/>
      <c r="D20" s="61"/>
      <c r="E20" s="61"/>
      <c r="F20" s="61"/>
      <c r="G20" s="61"/>
      <c r="H20" s="58">
        <f>SUM(C20:G20)</f>
        <v>0</v>
      </c>
      <c r="I20" s="395"/>
      <c r="J20" s="182"/>
    </row>
    <row r="21" spans="1:10" ht="26.25">
      <c r="A21" s="392"/>
      <c r="B21" s="213" t="s">
        <v>115</v>
      </c>
      <c r="C21" s="137"/>
      <c r="D21" s="137"/>
      <c r="E21" s="137">
        <v>3</v>
      </c>
      <c r="F21" s="137">
        <v>2</v>
      </c>
      <c r="G21" s="137"/>
      <c r="H21" s="138">
        <f t="shared" si="0"/>
        <v>5</v>
      </c>
      <c r="I21" s="395"/>
      <c r="J21" s="181"/>
    </row>
    <row r="22" spans="1:10" ht="26.25">
      <c r="A22" s="392"/>
      <c r="B22" s="213" t="s">
        <v>116</v>
      </c>
      <c r="C22" s="137"/>
      <c r="D22" s="137"/>
      <c r="E22" s="137"/>
      <c r="F22" s="137"/>
      <c r="G22" s="137"/>
      <c r="H22" s="138">
        <f t="shared" si="0"/>
        <v>0</v>
      </c>
      <c r="I22" s="395"/>
      <c r="J22" s="181"/>
    </row>
    <row r="23" spans="1:10" ht="15.75" customHeight="1">
      <c r="A23" s="392"/>
      <c r="B23" s="220" t="s">
        <v>202</v>
      </c>
      <c r="C23" s="202"/>
      <c r="D23" s="202"/>
      <c r="E23" s="202"/>
      <c r="F23" s="202"/>
      <c r="G23" s="202"/>
      <c r="H23" s="138">
        <f t="shared" si="0"/>
        <v>0</v>
      </c>
      <c r="I23" s="395"/>
      <c r="J23" s="181"/>
    </row>
    <row r="24" spans="1:10" ht="25.5" customHeight="1">
      <c r="A24" s="392"/>
      <c r="B24" s="289" t="s">
        <v>272</v>
      </c>
      <c r="C24" s="133"/>
      <c r="D24" s="133"/>
      <c r="E24" s="133"/>
      <c r="F24" s="133"/>
      <c r="G24" s="133"/>
      <c r="H24" s="108">
        <f t="shared" si="0"/>
        <v>0</v>
      </c>
      <c r="I24" s="395"/>
      <c r="J24" s="181"/>
    </row>
    <row r="25" spans="1:10" ht="26.25">
      <c r="A25" s="392"/>
      <c r="B25" s="289" t="s">
        <v>203</v>
      </c>
      <c r="C25" s="133"/>
      <c r="D25" s="133"/>
      <c r="E25" s="133"/>
      <c r="F25" s="133"/>
      <c r="G25" s="133"/>
      <c r="H25" s="108">
        <f t="shared" si="0"/>
        <v>0</v>
      </c>
      <c r="I25" s="395"/>
      <c r="J25" s="181"/>
    </row>
    <row r="26" spans="1:10" ht="13.5" thickBot="1">
      <c r="A26" s="392"/>
      <c r="B26" s="60" t="s">
        <v>60</v>
      </c>
      <c r="C26" s="61">
        <v>2</v>
      </c>
      <c r="D26" s="61">
        <v>1</v>
      </c>
      <c r="E26" s="61"/>
      <c r="F26" s="61">
        <v>1</v>
      </c>
      <c r="G26" s="61"/>
      <c r="H26" s="58">
        <f t="shared" si="0"/>
        <v>4</v>
      </c>
      <c r="I26" s="395"/>
      <c r="J26" s="181">
        <v>2</v>
      </c>
    </row>
    <row r="27" spans="1:10" ht="12.75">
      <c r="A27" s="402" t="s">
        <v>9</v>
      </c>
      <c r="B27" s="63" t="s">
        <v>63</v>
      </c>
      <c r="C27" s="64"/>
      <c r="D27" s="64"/>
      <c r="E27" s="64">
        <v>4</v>
      </c>
      <c r="F27" s="64"/>
      <c r="G27" s="64"/>
      <c r="H27" s="65">
        <f t="shared" si="0"/>
        <v>4</v>
      </c>
      <c r="I27" s="415">
        <f>SUM(H27:H28)</f>
        <v>7</v>
      </c>
      <c r="J27" s="184"/>
    </row>
    <row r="28" spans="1:10" ht="13.5" thickBot="1">
      <c r="A28" s="411"/>
      <c r="B28" s="29" t="s">
        <v>64</v>
      </c>
      <c r="C28" s="32">
        <v>2</v>
      </c>
      <c r="D28" s="32"/>
      <c r="E28" s="32">
        <v>1</v>
      </c>
      <c r="F28" s="32"/>
      <c r="G28" s="32"/>
      <c r="H28" s="27">
        <f t="shared" si="0"/>
        <v>3</v>
      </c>
      <c r="I28" s="431"/>
      <c r="J28" s="184">
        <v>2</v>
      </c>
    </row>
    <row r="29" spans="1:10" ht="26.25">
      <c r="A29" s="391" t="s">
        <v>134</v>
      </c>
      <c r="B29" s="63" t="s">
        <v>170</v>
      </c>
      <c r="C29" s="64"/>
      <c r="D29" s="64"/>
      <c r="E29" s="64"/>
      <c r="F29" s="64"/>
      <c r="G29" s="64"/>
      <c r="H29" s="65">
        <f>SUM(C29:G29)</f>
        <v>0</v>
      </c>
      <c r="I29" s="394">
        <f>SUM(H29:H34)</f>
        <v>26</v>
      </c>
      <c r="J29" s="182"/>
    </row>
    <row r="30" spans="1:10" ht="12.75">
      <c r="A30" s="392"/>
      <c r="B30" s="72" t="s">
        <v>62</v>
      </c>
      <c r="C30" s="73"/>
      <c r="D30" s="73"/>
      <c r="E30" s="73">
        <v>1</v>
      </c>
      <c r="F30" s="73">
        <v>2</v>
      </c>
      <c r="G30" s="73"/>
      <c r="H30" s="59">
        <f>SUM(C30:G30)</f>
        <v>3</v>
      </c>
      <c r="I30" s="395"/>
      <c r="J30" s="182"/>
    </row>
    <row r="31" spans="1:10" ht="12.75">
      <c r="A31" s="392"/>
      <c r="B31" s="72" t="s">
        <v>162</v>
      </c>
      <c r="C31" s="73"/>
      <c r="D31" s="73"/>
      <c r="E31" s="73"/>
      <c r="F31" s="73"/>
      <c r="G31" s="73"/>
      <c r="H31" s="59">
        <f>SUM(C31:G31)</f>
        <v>0</v>
      </c>
      <c r="I31" s="395"/>
      <c r="J31" s="182"/>
    </row>
    <row r="32" spans="1:10" ht="12.75">
      <c r="A32" s="392"/>
      <c r="B32" s="29" t="s">
        <v>67</v>
      </c>
      <c r="C32" s="32"/>
      <c r="D32" s="32"/>
      <c r="E32" s="32"/>
      <c r="F32" s="32"/>
      <c r="G32" s="32"/>
      <c r="H32" s="27">
        <f t="shared" si="0"/>
        <v>0</v>
      </c>
      <c r="I32" s="395"/>
      <c r="J32" s="182"/>
    </row>
    <row r="33" spans="1:10" ht="12.75">
      <c r="A33" s="392"/>
      <c r="B33" s="29" t="s">
        <v>61</v>
      </c>
      <c r="C33" s="32"/>
      <c r="D33" s="32"/>
      <c r="E33" s="32"/>
      <c r="F33" s="32">
        <v>1</v>
      </c>
      <c r="G33" s="32"/>
      <c r="H33" s="27">
        <f>SUM(C33:G33)</f>
        <v>1</v>
      </c>
      <c r="I33" s="395"/>
      <c r="J33" s="182"/>
    </row>
    <row r="34" spans="1:10" ht="27" thickBot="1">
      <c r="A34" s="393"/>
      <c r="B34" s="217" t="s">
        <v>165</v>
      </c>
      <c r="C34" s="141"/>
      <c r="D34" s="141"/>
      <c r="E34" s="141">
        <v>11</v>
      </c>
      <c r="F34" s="141">
        <v>11</v>
      </c>
      <c r="G34" s="141"/>
      <c r="H34" s="142">
        <f>SUM(C34:G34)</f>
        <v>22</v>
      </c>
      <c r="I34" s="396"/>
      <c r="J34" s="182"/>
    </row>
    <row r="35" spans="1:10" ht="12.75">
      <c r="A35" s="392" t="s">
        <v>266</v>
      </c>
      <c r="B35" s="74" t="s">
        <v>159</v>
      </c>
      <c r="C35" s="105">
        <v>138</v>
      </c>
      <c r="D35" s="105">
        <v>97</v>
      </c>
      <c r="E35" s="105">
        <v>81</v>
      </c>
      <c r="F35" s="105">
        <v>82</v>
      </c>
      <c r="G35" s="105">
        <v>88</v>
      </c>
      <c r="H35" s="105">
        <f>SUM(C35:G35)</f>
        <v>486</v>
      </c>
      <c r="I35" s="395">
        <f>SUM(H35:H36)</f>
        <v>563</v>
      </c>
      <c r="J35" s="181">
        <v>136</v>
      </c>
    </row>
    <row r="36" spans="1:10" ht="13.5" thickBot="1">
      <c r="A36" s="393"/>
      <c r="B36" s="106" t="s">
        <v>158</v>
      </c>
      <c r="C36" s="105">
        <v>31</v>
      </c>
      <c r="D36" s="105">
        <v>10</v>
      </c>
      <c r="E36" s="105">
        <v>16</v>
      </c>
      <c r="F36" s="105">
        <v>6</v>
      </c>
      <c r="G36" s="105">
        <v>14</v>
      </c>
      <c r="H36" s="107">
        <f>SUM(C36:G36)</f>
        <v>77</v>
      </c>
      <c r="I36" s="396"/>
      <c r="J36" s="181">
        <v>17</v>
      </c>
    </row>
    <row r="37" spans="1:10" ht="12.75">
      <c r="A37" s="402" t="s">
        <v>10</v>
      </c>
      <c r="B37" s="63" t="s">
        <v>78</v>
      </c>
      <c r="C37" s="64"/>
      <c r="D37" s="64"/>
      <c r="E37" s="64"/>
      <c r="F37" s="64"/>
      <c r="G37" s="64"/>
      <c r="H37" s="65">
        <f t="shared" si="0"/>
        <v>0</v>
      </c>
      <c r="I37" s="404">
        <f>SUM(H37:H40)</f>
        <v>18</v>
      </c>
      <c r="J37" s="181"/>
    </row>
    <row r="38" spans="1:10" ht="26.25">
      <c r="A38" s="392"/>
      <c r="B38" s="269" t="s">
        <v>164</v>
      </c>
      <c r="C38" s="143"/>
      <c r="D38" s="143">
        <v>1</v>
      </c>
      <c r="E38" s="143">
        <v>8</v>
      </c>
      <c r="F38" s="143">
        <v>2</v>
      </c>
      <c r="G38" s="143"/>
      <c r="H38" s="144">
        <f t="shared" si="0"/>
        <v>11</v>
      </c>
      <c r="I38" s="395"/>
      <c r="J38" s="181"/>
    </row>
    <row r="39" spans="1:10" s="1" customFormat="1" ht="12.75">
      <c r="A39" s="392"/>
      <c r="B39" s="101" t="s">
        <v>264</v>
      </c>
      <c r="C39" s="102"/>
      <c r="D39" s="102"/>
      <c r="E39" s="102"/>
      <c r="F39" s="102"/>
      <c r="G39" s="102"/>
      <c r="H39" s="59">
        <f>SUM(C39:G39)</f>
        <v>0</v>
      </c>
      <c r="I39" s="395"/>
      <c r="J39" s="184"/>
    </row>
    <row r="40" spans="1:10" ht="15.75" customHeight="1" thickBot="1">
      <c r="A40" s="403"/>
      <c r="B40" s="67" t="s">
        <v>68</v>
      </c>
      <c r="C40" s="68"/>
      <c r="D40" s="68">
        <v>2</v>
      </c>
      <c r="E40" s="68">
        <v>3</v>
      </c>
      <c r="F40" s="68">
        <v>2</v>
      </c>
      <c r="G40" s="68"/>
      <c r="H40" s="69">
        <f t="shared" si="0"/>
        <v>7</v>
      </c>
      <c r="I40" s="405"/>
      <c r="J40" s="181"/>
    </row>
    <row r="41" spans="1:10" ht="12.75">
      <c r="A41" s="402" t="s">
        <v>267</v>
      </c>
      <c r="B41" s="63" t="s">
        <v>69</v>
      </c>
      <c r="C41" s="64"/>
      <c r="D41" s="64">
        <v>1</v>
      </c>
      <c r="E41" s="64"/>
      <c r="F41" s="64"/>
      <c r="G41" s="64"/>
      <c r="H41" s="65">
        <f t="shared" si="0"/>
        <v>1</v>
      </c>
      <c r="I41" s="404">
        <f>SUM(H41:H44)</f>
        <v>20</v>
      </c>
      <c r="J41" s="181"/>
    </row>
    <row r="42" spans="1:10" ht="12.75">
      <c r="A42" s="411"/>
      <c r="B42" s="29" t="s">
        <v>70</v>
      </c>
      <c r="C42" s="32">
        <v>5</v>
      </c>
      <c r="D42" s="32">
        <v>1</v>
      </c>
      <c r="E42" s="32">
        <v>3</v>
      </c>
      <c r="F42" s="32">
        <v>1</v>
      </c>
      <c r="G42" s="32"/>
      <c r="H42" s="27">
        <f t="shared" si="0"/>
        <v>10</v>
      </c>
      <c r="I42" s="406"/>
      <c r="J42" s="181">
        <v>2</v>
      </c>
    </row>
    <row r="43" spans="1:10" ht="26.25">
      <c r="A43" s="412"/>
      <c r="B43" s="219" t="s">
        <v>206</v>
      </c>
      <c r="C43" s="190">
        <v>1</v>
      </c>
      <c r="D43" s="190"/>
      <c r="E43" s="190">
        <v>5</v>
      </c>
      <c r="F43" s="190"/>
      <c r="G43" s="190"/>
      <c r="H43" s="144">
        <f t="shared" si="0"/>
        <v>6</v>
      </c>
      <c r="I43" s="407"/>
      <c r="J43" s="181">
        <v>1</v>
      </c>
    </row>
    <row r="44" spans="1:10" ht="13.5" thickBot="1">
      <c r="A44" s="403"/>
      <c r="B44" s="67" t="s">
        <v>71</v>
      </c>
      <c r="C44" s="68">
        <v>1</v>
      </c>
      <c r="D44" s="68"/>
      <c r="E44" s="68">
        <v>2</v>
      </c>
      <c r="F44" s="68"/>
      <c r="G44" s="68"/>
      <c r="H44" s="69">
        <f t="shared" si="0"/>
        <v>3</v>
      </c>
      <c r="I44" s="405"/>
      <c r="J44" s="181">
        <v>1</v>
      </c>
    </row>
    <row r="45" spans="1:10" ht="12.75" customHeight="1">
      <c r="A45" s="391" t="s">
        <v>200</v>
      </c>
      <c r="B45" s="63" t="s">
        <v>72</v>
      </c>
      <c r="C45" s="64">
        <v>4</v>
      </c>
      <c r="D45" s="64">
        <v>7</v>
      </c>
      <c r="E45" s="64">
        <v>7</v>
      </c>
      <c r="F45" s="64">
        <v>9</v>
      </c>
      <c r="G45" s="64"/>
      <c r="H45" s="65">
        <f t="shared" si="0"/>
        <v>27</v>
      </c>
      <c r="I45" s="394">
        <f>SUM(H45:H49)</f>
        <v>345</v>
      </c>
      <c r="J45" s="182">
        <v>3</v>
      </c>
    </row>
    <row r="46" spans="1:10" ht="12.75">
      <c r="A46" s="392"/>
      <c r="B46" s="60" t="s">
        <v>114</v>
      </c>
      <c r="C46" s="58"/>
      <c r="D46" s="58"/>
      <c r="E46" s="58">
        <v>14</v>
      </c>
      <c r="F46" s="58">
        <v>13</v>
      </c>
      <c r="G46" s="58"/>
      <c r="H46" s="58">
        <f>SUM(C46:G46)</f>
        <v>27</v>
      </c>
      <c r="I46" s="395"/>
      <c r="J46" s="182"/>
    </row>
    <row r="47" spans="1:10" ht="26.25">
      <c r="A47" s="392"/>
      <c r="B47" s="29" t="s">
        <v>172</v>
      </c>
      <c r="C47" s="32">
        <v>10</v>
      </c>
      <c r="D47" s="32">
        <v>2</v>
      </c>
      <c r="E47" s="32">
        <v>6</v>
      </c>
      <c r="F47" s="32">
        <v>3</v>
      </c>
      <c r="G47" s="32"/>
      <c r="H47" s="27">
        <f t="shared" si="0"/>
        <v>21</v>
      </c>
      <c r="I47" s="395"/>
      <c r="J47" s="182">
        <v>10</v>
      </c>
    </row>
    <row r="48" spans="1:10" ht="24.75" customHeight="1">
      <c r="A48" s="392"/>
      <c r="B48" s="72" t="s">
        <v>120</v>
      </c>
      <c r="C48" s="73">
        <v>11</v>
      </c>
      <c r="D48" s="73">
        <v>13</v>
      </c>
      <c r="E48" s="73">
        <v>15</v>
      </c>
      <c r="F48" s="73">
        <v>26</v>
      </c>
      <c r="G48" s="73"/>
      <c r="H48" s="59">
        <f>SUM(C48:G48)</f>
        <v>65</v>
      </c>
      <c r="I48" s="395"/>
      <c r="J48" s="182">
        <v>10</v>
      </c>
    </row>
    <row r="49" spans="1:10" ht="27.75" customHeight="1" thickBot="1">
      <c r="A49" s="393"/>
      <c r="B49" s="159" t="s">
        <v>173</v>
      </c>
      <c r="C49" s="124">
        <v>31</v>
      </c>
      <c r="D49" s="124">
        <v>33</v>
      </c>
      <c r="E49" s="124">
        <v>54</v>
      </c>
      <c r="F49" s="124">
        <v>42</v>
      </c>
      <c r="G49" s="124">
        <v>45</v>
      </c>
      <c r="H49" s="78">
        <f>SUM(C49:G49)</f>
        <v>205</v>
      </c>
      <c r="I49" s="396"/>
      <c r="J49" s="184">
        <v>28</v>
      </c>
    </row>
    <row r="50" spans="1:10" ht="12.75">
      <c r="A50" s="402" t="s">
        <v>11</v>
      </c>
      <c r="B50" s="74" t="s">
        <v>157</v>
      </c>
      <c r="C50" s="76">
        <v>8</v>
      </c>
      <c r="D50" s="76"/>
      <c r="E50" s="76"/>
      <c r="F50" s="76"/>
      <c r="G50" s="76"/>
      <c r="H50" s="278">
        <f t="shared" si="0"/>
        <v>8</v>
      </c>
      <c r="I50" s="404">
        <f>SUM(H50:H52)</f>
        <v>11</v>
      </c>
      <c r="J50" s="181">
        <v>8</v>
      </c>
    </row>
    <row r="51" spans="1:10" ht="12.75">
      <c r="A51" s="392"/>
      <c r="B51" s="159" t="s">
        <v>196</v>
      </c>
      <c r="C51" s="125"/>
      <c r="D51" s="125"/>
      <c r="E51" s="125"/>
      <c r="F51" s="125"/>
      <c r="G51" s="125"/>
      <c r="H51" s="279">
        <f>SUM(C51:G51)</f>
        <v>0</v>
      </c>
      <c r="I51" s="395"/>
      <c r="J51" s="181"/>
    </row>
    <row r="52" spans="1:10" ht="27" thickBot="1">
      <c r="A52" s="403"/>
      <c r="B52" s="215" t="s">
        <v>131</v>
      </c>
      <c r="C52" s="139"/>
      <c r="D52" s="139">
        <v>2</v>
      </c>
      <c r="E52" s="139">
        <v>1</v>
      </c>
      <c r="F52" s="139"/>
      <c r="G52" s="139"/>
      <c r="H52" s="280">
        <f t="shared" si="0"/>
        <v>3</v>
      </c>
      <c r="I52" s="406"/>
      <c r="J52" s="181"/>
    </row>
    <row r="53" spans="1:10" ht="12.75">
      <c r="A53" s="402" t="s">
        <v>12</v>
      </c>
      <c r="B53" s="63" t="s">
        <v>73</v>
      </c>
      <c r="C53" s="64">
        <v>1</v>
      </c>
      <c r="D53" s="64"/>
      <c r="E53" s="64">
        <v>1</v>
      </c>
      <c r="F53" s="64"/>
      <c r="G53" s="64"/>
      <c r="H53" s="281">
        <f t="shared" si="0"/>
        <v>2</v>
      </c>
      <c r="I53" s="430">
        <f>SUM(H53:H54)</f>
        <v>13</v>
      </c>
      <c r="J53" s="181">
        <v>13</v>
      </c>
    </row>
    <row r="54" spans="1:10" ht="28.5" customHeight="1" thickBot="1">
      <c r="A54" s="403"/>
      <c r="B54" s="215" t="s">
        <v>113</v>
      </c>
      <c r="C54" s="139">
        <v>3</v>
      </c>
      <c r="D54" s="139">
        <v>2</v>
      </c>
      <c r="E54" s="139">
        <v>3</v>
      </c>
      <c r="F54" s="139">
        <v>3</v>
      </c>
      <c r="G54" s="139"/>
      <c r="H54" s="280">
        <f t="shared" si="0"/>
        <v>11</v>
      </c>
      <c r="I54" s="405"/>
      <c r="J54" s="181">
        <v>7</v>
      </c>
    </row>
    <row r="55" spans="1:10" ht="13.5" thickBot="1">
      <c r="A55" s="428" t="s">
        <v>13</v>
      </c>
      <c r="B55" s="429"/>
      <c r="C55" s="91">
        <f aca="true" t="shared" si="1" ref="C55:J55">SUM(C4:C54)</f>
        <v>557</v>
      </c>
      <c r="D55" s="91">
        <f t="shared" si="1"/>
        <v>403</v>
      </c>
      <c r="E55" s="91">
        <f t="shared" si="1"/>
        <v>467</v>
      </c>
      <c r="F55" s="91">
        <f t="shared" si="1"/>
        <v>412</v>
      </c>
      <c r="G55" s="252">
        <f t="shared" si="1"/>
        <v>147</v>
      </c>
      <c r="H55" s="252">
        <f t="shared" si="1"/>
        <v>1986</v>
      </c>
      <c r="I55" s="92">
        <f t="shared" si="1"/>
        <v>1986</v>
      </c>
      <c r="J55" s="210">
        <f t="shared" si="1"/>
        <v>510</v>
      </c>
    </row>
  </sheetData>
  <sheetProtection/>
  <mergeCells count="34">
    <mergeCell ref="A8:A9"/>
    <mergeCell ref="I8:I9"/>
    <mergeCell ref="A1:I1"/>
    <mergeCell ref="A5:A7"/>
    <mergeCell ref="I5:I7"/>
    <mergeCell ref="C2:G2"/>
    <mergeCell ref="H2:H3"/>
    <mergeCell ref="I2:I3"/>
    <mergeCell ref="A2:B3"/>
    <mergeCell ref="A27:A28"/>
    <mergeCell ref="I16:I17"/>
    <mergeCell ref="I19:I26"/>
    <mergeCell ref="A19:A26"/>
    <mergeCell ref="I14:I15"/>
    <mergeCell ref="A14:A15"/>
    <mergeCell ref="I27:I28"/>
    <mergeCell ref="A16:A18"/>
    <mergeCell ref="I10:I13"/>
    <mergeCell ref="I29:I34"/>
    <mergeCell ref="A29:A34"/>
    <mergeCell ref="I37:I40"/>
    <mergeCell ref="A41:A44"/>
    <mergeCell ref="A35:A36"/>
    <mergeCell ref="A10:A13"/>
    <mergeCell ref="I35:I36"/>
    <mergeCell ref="A37:A40"/>
    <mergeCell ref="I41:I44"/>
    <mergeCell ref="A55:B55"/>
    <mergeCell ref="A50:A52"/>
    <mergeCell ref="I50:I52"/>
    <mergeCell ref="A53:A54"/>
    <mergeCell ref="I53:I54"/>
    <mergeCell ref="A45:A49"/>
    <mergeCell ref="I45:I49"/>
  </mergeCells>
  <printOptions/>
  <pageMargins left="0.7086614173228347" right="0.35433070866141736" top="0.5905511811023623" bottom="0.4330708661417323" header="0.5118110236220472" footer="0.5905511811023623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"/>
  <sheetViews>
    <sheetView view="pageBreakPreview" zoomScale="115" zoomScaleSheetLayoutView="115" zoomScalePageLayoutView="0" workbookViewId="0" topLeftCell="A46">
      <selection activeCell="H35" sqref="H35"/>
    </sheetView>
  </sheetViews>
  <sheetFormatPr defaultColWidth="9.00390625" defaultRowHeight="12.75"/>
  <cols>
    <col min="1" max="1" width="19.50390625" style="0" customWidth="1"/>
    <col min="2" max="2" width="58.50390625" style="0" customWidth="1"/>
    <col min="3" max="3" width="4.625" style="1" customWidth="1"/>
    <col min="4" max="6" width="4.875" style="0" customWidth="1"/>
    <col min="7" max="7" width="4.50390625" style="0" customWidth="1"/>
    <col min="8" max="8" width="6.00390625" style="0" customWidth="1"/>
    <col min="9" max="9" width="7.50390625" style="0" customWidth="1"/>
    <col min="10" max="10" width="2.50390625" style="0" customWidth="1"/>
    <col min="11" max="11" width="11.00390625" style="0" customWidth="1"/>
  </cols>
  <sheetData>
    <row r="1" spans="1:9" ht="32.25" customHeight="1" thickBot="1">
      <c r="A1" s="451" t="s">
        <v>310</v>
      </c>
      <c r="B1" s="452"/>
      <c r="C1" s="452"/>
      <c r="D1" s="452"/>
      <c r="E1" s="452"/>
      <c r="F1" s="452"/>
      <c r="G1" s="452"/>
      <c r="H1" s="452"/>
      <c r="I1" s="452"/>
    </row>
    <row r="2" spans="1:9" ht="12.75">
      <c r="A2" s="453" t="s">
        <v>0</v>
      </c>
      <c r="B2" s="454"/>
      <c r="C2" s="457" t="s">
        <v>16</v>
      </c>
      <c r="D2" s="457"/>
      <c r="E2" s="457"/>
      <c r="F2" s="457"/>
      <c r="G2" s="457"/>
      <c r="H2" s="454" t="s">
        <v>1</v>
      </c>
      <c r="I2" s="446" t="s">
        <v>2</v>
      </c>
    </row>
    <row r="3" spans="1:12" ht="13.5" thickBot="1">
      <c r="A3" s="455"/>
      <c r="B3" s="456"/>
      <c r="C3" s="69">
        <v>1</v>
      </c>
      <c r="D3" s="88">
        <v>2</v>
      </c>
      <c r="E3" s="88">
        <v>3</v>
      </c>
      <c r="F3" s="88">
        <v>4</v>
      </c>
      <c r="G3" s="88">
        <v>5</v>
      </c>
      <c r="H3" s="456"/>
      <c r="I3" s="448"/>
      <c r="K3" s="209" t="s">
        <v>197</v>
      </c>
      <c r="L3" s="209" t="s">
        <v>219</v>
      </c>
    </row>
    <row r="4" spans="1:12" ht="26.25" thickBot="1">
      <c r="A4" s="62" t="s">
        <v>3</v>
      </c>
      <c r="B4" s="63" t="s">
        <v>108</v>
      </c>
      <c r="C4" s="64">
        <f>'Бюджет и ком.прием'!C4-'Ком.прием'!C4</f>
        <v>14</v>
      </c>
      <c r="D4" s="64">
        <f>'Бюджет и ком.прием'!D4-'Ком.прием'!D4</f>
        <v>15</v>
      </c>
      <c r="E4" s="64">
        <f>'Бюджет и ком.прием'!E4-'Ком.прием'!E4</f>
        <v>14</v>
      </c>
      <c r="F4" s="64">
        <f>'Бюджет и ком.прием'!F4-'Ком.прием'!F4</f>
        <v>16</v>
      </c>
      <c r="G4" s="64"/>
      <c r="H4" s="86">
        <f>SUM(C4:G4)</f>
        <v>59</v>
      </c>
      <c r="I4" s="71">
        <f>SUM(H4:H4)</f>
        <v>59</v>
      </c>
      <c r="K4" s="189">
        <v>15</v>
      </c>
      <c r="L4" s="166"/>
    </row>
    <row r="5" spans="1:12" ht="25.5">
      <c r="A5" s="402" t="s">
        <v>4</v>
      </c>
      <c r="B5" s="84" t="s">
        <v>109</v>
      </c>
      <c r="C5" s="85">
        <f>'Бюджет и ком.прием'!C5-'Ком.прием'!C5</f>
        <v>15</v>
      </c>
      <c r="D5" s="85">
        <f>'Бюджет и ком.прием'!D5-'Ком.прием'!D5</f>
        <v>11</v>
      </c>
      <c r="E5" s="85">
        <f>'Бюджет и ком.прием'!E5-'Ком.прием'!E5</f>
        <v>6</v>
      </c>
      <c r="F5" s="85">
        <f>'Бюджет и ком.прием'!F5-'Ком.прием'!F5</f>
        <v>4</v>
      </c>
      <c r="G5" s="86"/>
      <c r="H5" s="86">
        <f>SUM(C5:G5)</f>
        <v>36</v>
      </c>
      <c r="I5" s="446">
        <f>SUM(H5:H7)</f>
        <v>117</v>
      </c>
      <c r="K5" s="189">
        <v>15</v>
      </c>
      <c r="L5" s="166"/>
    </row>
    <row r="6" spans="1:12" ht="32.25" customHeight="1">
      <c r="A6" s="392"/>
      <c r="B6" s="216" t="s">
        <v>204</v>
      </c>
      <c r="C6" s="143">
        <f>'Бюджет и ком.прием'!C6-'Ком.прием'!C6</f>
        <v>16</v>
      </c>
      <c r="D6" s="143">
        <f>'Бюджет и ком.прием'!D6-'Ком.прием'!D6</f>
        <v>8</v>
      </c>
      <c r="E6" s="143">
        <f>'Бюджет и ком.прием'!E6-'Ком.прием'!E6</f>
        <v>7</v>
      </c>
      <c r="F6" s="143">
        <f>'Бюджет и ком.прием'!F6-'Ком.прием'!F6</f>
        <v>0</v>
      </c>
      <c r="G6" s="144"/>
      <c r="H6" s="144">
        <f>SUM(C6:G6)</f>
        <v>31</v>
      </c>
      <c r="I6" s="425"/>
      <c r="K6" s="189">
        <v>15</v>
      </c>
      <c r="L6" s="166"/>
    </row>
    <row r="7" spans="1:12" ht="29.25" customHeight="1" thickBot="1">
      <c r="A7" s="403"/>
      <c r="B7" s="218" t="s">
        <v>167</v>
      </c>
      <c r="C7" s="148">
        <f>'Бюджет и ком.прием'!C7-'Ком.прием'!C7</f>
        <v>15</v>
      </c>
      <c r="D7" s="148">
        <f>'Бюджет и ком.прием'!D7-'Ком.прием'!D7</f>
        <v>11</v>
      </c>
      <c r="E7" s="148">
        <f>'Бюджет и ком.прием'!E7-'Ком.прием'!E7</f>
        <v>10</v>
      </c>
      <c r="F7" s="148">
        <f>'Бюджет и ком.прием'!F7-'Ком.прием'!F7</f>
        <v>7</v>
      </c>
      <c r="G7" s="148">
        <f>'Бюджет и ком.прием'!G7-'Ком.прием'!G7</f>
        <v>7</v>
      </c>
      <c r="H7" s="147">
        <f>SUM(C7:G7)</f>
        <v>50</v>
      </c>
      <c r="I7" s="448"/>
      <c r="K7" s="189">
        <v>15</v>
      </c>
      <c r="L7" s="166"/>
    </row>
    <row r="8" spans="1:12" ht="12.75">
      <c r="A8" s="402" t="s">
        <v>5</v>
      </c>
      <c r="B8" s="63" t="s">
        <v>55</v>
      </c>
      <c r="C8" s="64">
        <f>'Бюджет и ком.прием'!C8-'Ком.прием'!C8</f>
        <v>14</v>
      </c>
      <c r="D8" s="64">
        <f>'Бюджет и ком.прием'!D8-'Ком.прием'!D8</f>
        <v>9</v>
      </c>
      <c r="E8" s="64">
        <f>'Бюджет и ком.прием'!E8-'Ком.прием'!E8</f>
        <v>11</v>
      </c>
      <c r="F8" s="64">
        <f>'Бюджет и ком.прием'!F8-'Ком.прием'!F8</f>
        <v>11</v>
      </c>
      <c r="G8" s="65"/>
      <c r="H8" s="65">
        <f aca="true" t="shared" si="0" ref="H8:H21">SUM(C8:G8)</f>
        <v>45</v>
      </c>
      <c r="I8" s="400">
        <f>SUM(H8:H9)</f>
        <v>45</v>
      </c>
      <c r="K8" s="189">
        <v>14</v>
      </c>
      <c r="L8" s="166"/>
    </row>
    <row r="9" spans="1:12" ht="13.5" thickBot="1">
      <c r="A9" s="403"/>
      <c r="B9" s="67" t="s">
        <v>262</v>
      </c>
      <c r="C9" s="102">
        <f>'Бюджет и ком.прием'!C9-'Ком.прием'!C9</f>
        <v>0</v>
      </c>
      <c r="D9" s="102">
        <f>'Бюджет и ком.прием'!D9-'Ком.прием'!D9</f>
        <v>0</v>
      </c>
      <c r="E9" s="102">
        <f>'Бюджет и ком.прием'!E9-'Ком.прием'!E9</f>
        <v>0</v>
      </c>
      <c r="F9" s="102">
        <f>'Бюджет и ком.прием'!F9-'Ком.прием'!F9</f>
        <v>0</v>
      </c>
      <c r="G9" s="103"/>
      <c r="H9" s="96">
        <f>SUM(C9:G9)</f>
        <v>0</v>
      </c>
      <c r="I9" s="401"/>
      <c r="K9" s="189"/>
      <c r="L9" s="166"/>
    </row>
    <row r="10" spans="1:12" ht="12.75">
      <c r="A10" s="391" t="s">
        <v>6</v>
      </c>
      <c r="B10" s="84" t="s">
        <v>56</v>
      </c>
      <c r="C10" s="85">
        <f>'Бюджет и ком.прием'!C10-'Ком.прием'!C10</f>
        <v>18</v>
      </c>
      <c r="D10" s="85">
        <f>'Бюджет и ком.прием'!D10-'Ком.прием'!D10</f>
        <v>20</v>
      </c>
      <c r="E10" s="85">
        <f>'Бюджет и ком.прием'!E10-'Ком.прием'!E10</f>
        <v>17</v>
      </c>
      <c r="F10" s="85">
        <f>'Бюджет и ком.прием'!F10-'Ком.прием'!F10</f>
        <v>18</v>
      </c>
      <c r="G10" s="86"/>
      <c r="H10" s="86">
        <f t="shared" si="0"/>
        <v>73</v>
      </c>
      <c r="I10" s="458">
        <f>SUM(H10:H13)</f>
        <v>223</v>
      </c>
      <c r="K10" s="189">
        <v>18</v>
      </c>
      <c r="L10" s="172"/>
    </row>
    <row r="11" spans="1:12" ht="12.75">
      <c r="A11" s="392"/>
      <c r="B11" s="29" t="s">
        <v>75</v>
      </c>
      <c r="C11" s="32">
        <f>'Бюджет и ком.прием'!C11-'Ком.прием'!C11</f>
        <v>30</v>
      </c>
      <c r="D11" s="32">
        <f>'Бюджет и ком.прием'!D11-'Ком.прием'!D11</f>
        <v>21</v>
      </c>
      <c r="E11" s="32">
        <f>'Бюджет и ком.прием'!E11-'Ком.прием'!E11</f>
        <v>12</v>
      </c>
      <c r="F11" s="32">
        <f>'Бюджет и ком.прием'!F11-'Ком.прием'!F11</f>
        <v>8</v>
      </c>
      <c r="G11" s="27"/>
      <c r="H11" s="27">
        <f>SUM(C11:G11)</f>
        <v>71</v>
      </c>
      <c r="I11" s="459"/>
      <c r="K11" s="189">
        <v>30</v>
      </c>
      <c r="L11" s="172"/>
    </row>
    <row r="12" spans="1:12" ht="25.5">
      <c r="A12" s="392"/>
      <c r="B12" s="216" t="s">
        <v>182</v>
      </c>
      <c r="C12" s="143">
        <f>'Бюджет и ком.прием'!C12-'Ком.прием'!C12</f>
        <v>25</v>
      </c>
      <c r="D12" s="143">
        <f>'Бюджет и ком.прием'!D12-'Ком.прием'!D12</f>
        <v>19</v>
      </c>
      <c r="E12" s="143">
        <f>'Бюджет и ком.прием'!E12-'Ком.прием'!E12</f>
        <v>10</v>
      </c>
      <c r="F12" s="143">
        <f>'Бюджет и ком.прием'!F12-'Ком.прием'!F12</f>
        <v>13</v>
      </c>
      <c r="G12" s="143">
        <f>'Бюджет и ком.прием'!G12-'Ком.прием'!G12</f>
        <v>12</v>
      </c>
      <c r="H12" s="144">
        <f>SUM(C12:G12)</f>
        <v>79</v>
      </c>
      <c r="I12" s="459"/>
      <c r="K12" s="189">
        <v>25</v>
      </c>
      <c r="L12" s="166"/>
    </row>
    <row r="13" spans="1:12" ht="13.5" thickBot="1">
      <c r="A13" s="393"/>
      <c r="B13" s="99" t="s">
        <v>191</v>
      </c>
      <c r="C13" s="95">
        <f>'Бюджет и ком.прием'!C13-'Ком.прием'!C13</f>
        <v>0</v>
      </c>
      <c r="D13" s="95">
        <f>'Бюджет и ком.прием'!D13-'Ком.прием'!D13</f>
        <v>0</v>
      </c>
      <c r="E13" s="95">
        <f>'Бюджет и ком.прием'!E13-'Ком.прием'!E13</f>
        <v>0</v>
      </c>
      <c r="F13" s="95">
        <f>'Бюджет и ком.прием'!F13-'Ком.прием'!F13</f>
        <v>0</v>
      </c>
      <c r="G13" s="96"/>
      <c r="H13" s="96">
        <f>SUM(C13:G13)</f>
        <v>0</v>
      </c>
      <c r="I13" s="460"/>
      <c r="K13" s="189"/>
      <c r="L13" s="172"/>
    </row>
    <row r="14" spans="1:12" ht="12.75">
      <c r="A14" s="391" t="s">
        <v>7</v>
      </c>
      <c r="B14" s="63" t="s">
        <v>58</v>
      </c>
      <c r="C14" s="64">
        <f>'Бюджет и ком.прием'!C14-'Ком.прием'!C14</f>
        <v>0</v>
      </c>
      <c r="D14" s="64">
        <f>'Бюджет и ком.прием'!D14-'Ком.прием'!D14</f>
        <v>0</v>
      </c>
      <c r="E14" s="64">
        <f>'Бюджет и ком.прием'!E14-'Ком.прием'!E14</f>
        <v>11</v>
      </c>
      <c r="F14" s="64">
        <f>'Бюджет и ком.прием'!F14-'Ком.прием'!F14</f>
        <v>18</v>
      </c>
      <c r="G14" s="65"/>
      <c r="H14" s="65">
        <f t="shared" si="0"/>
        <v>29</v>
      </c>
      <c r="I14" s="400">
        <f>SUM(H14:H15)</f>
        <v>29</v>
      </c>
      <c r="K14" s="189"/>
      <c r="L14" s="166"/>
    </row>
    <row r="15" spans="1:12" ht="13.5" customHeight="1" thickBot="1">
      <c r="A15" s="393"/>
      <c r="B15" s="106" t="s">
        <v>207</v>
      </c>
      <c r="C15" s="211">
        <f>'Бюджет и ком.прием'!C15-'Ком.прием'!C15</f>
        <v>0</v>
      </c>
      <c r="D15" s="211">
        <f>'Бюджет и ком.прием'!D15-'Ком.прием'!D15</f>
        <v>0</v>
      </c>
      <c r="E15" s="211">
        <f>'Бюджет и ком.прием'!E15-'Ком.прием'!E15</f>
        <v>0</v>
      </c>
      <c r="F15" s="211">
        <f>'Бюджет и ком.прием'!F15-'Ком.прием'!F15</f>
        <v>0</v>
      </c>
      <c r="G15" s="125">
        <f>'Бюджет и ком.прием'!G15-'Ком.прием'!G15</f>
        <v>0</v>
      </c>
      <c r="H15" s="107">
        <f t="shared" si="0"/>
        <v>0</v>
      </c>
      <c r="I15" s="401"/>
      <c r="K15" s="189"/>
      <c r="L15" s="166"/>
    </row>
    <row r="16" spans="1:12" ht="14.25" customHeight="1">
      <c r="A16" s="391" t="s">
        <v>19</v>
      </c>
      <c r="B16" s="63" t="s">
        <v>59</v>
      </c>
      <c r="C16" s="64">
        <f>'Бюджет и ком.прием'!C16-'Ком.прием'!C16</f>
        <v>28</v>
      </c>
      <c r="D16" s="64">
        <f>'Бюджет и ком.прием'!D16-'Ком.прием'!D16</f>
        <v>28</v>
      </c>
      <c r="E16" s="64">
        <f>'Бюджет и ком.прием'!E16-'Ком.прием'!E16</f>
        <v>25</v>
      </c>
      <c r="F16" s="64">
        <f>'Бюджет и ком.прием'!F16-'Ком.прием'!F16</f>
        <v>25</v>
      </c>
      <c r="G16" s="65"/>
      <c r="H16" s="65">
        <f t="shared" si="0"/>
        <v>106</v>
      </c>
      <c r="I16" s="400">
        <f>SUM(H16:H17)</f>
        <v>169</v>
      </c>
      <c r="K16" s="189">
        <v>27</v>
      </c>
      <c r="L16" s="166"/>
    </row>
    <row r="17" spans="1:12" ht="27" customHeight="1" thickBot="1">
      <c r="A17" s="392"/>
      <c r="B17" s="218" t="s">
        <v>205</v>
      </c>
      <c r="C17" s="148">
        <f>'Бюджет и ком.прием'!C17-'Ком.прием'!C17</f>
        <v>31</v>
      </c>
      <c r="D17" s="148">
        <f>'Бюджет и ком.прием'!D17-'Ком.прием'!D17</f>
        <v>18</v>
      </c>
      <c r="E17" s="148">
        <f>'Бюджет и ком.прием'!E17-'Ком.прием'!E17</f>
        <v>14</v>
      </c>
      <c r="F17" s="148">
        <f>'Бюджет и ком.прием'!F17-'Ком.прием'!F17</f>
        <v>0</v>
      </c>
      <c r="G17" s="147"/>
      <c r="H17" s="147">
        <f>SUM(C17:G17)</f>
        <v>63</v>
      </c>
      <c r="I17" s="401"/>
      <c r="K17" s="189">
        <v>30</v>
      </c>
      <c r="L17" s="166"/>
    </row>
    <row r="18" spans="1:12" ht="13.5" thickBot="1">
      <c r="A18" s="393"/>
      <c r="B18" s="80" t="s">
        <v>117</v>
      </c>
      <c r="C18" s="81">
        <f>'Бюджет и ком.прием'!C18-'Ком.прием'!C18</f>
        <v>10</v>
      </c>
      <c r="D18" s="81">
        <f>'Бюджет и ком.прием'!D18-'Ком.прием'!D18</f>
        <v>9</v>
      </c>
      <c r="E18" s="81">
        <f>'Бюджет и ком.прием'!E18-'Ком.прием'!E18</f>
        <v>10</v>
      </c>
      <c r="F18" s="81">
        <f>'Бюджет и ком.прием'!F18-'Ком.прием'!F18</f>
        <v>10</v>
      </c>
      <c r="G18" s="82"/>
      <c r="H18" s="82">
        <f t="shared" si="0"/>
        <v>39</v>
      </c>
      <c r="I18" s="87">
        <f>SUM(H18:H18)</f>
        <v>39</v>
      </c>
      <c r="K18" s="189">
        <v>10</v>
      </c>
      <c r="L18" s="172"/>
    </row>
    <row r="19" spans="1:12" ht="12.75">
      <c r="A19" s="391" t="s">
        <v>133</v>
      </c>
      <c r="B19" s="63" t="s">
        <v>57</v>
      </c>
      <c r="C19" s="64">
        <f>'Бюджет и ком.прием'!C19-'Ком.прием'!C19</f>
        <v>0</v>
      </c>
      <c r="D19" s="64">
        <f>'Бюджет и ком.прием'!D19-'Ком.прием'!D19</f>
        <v>0</v>
      </c>
      <c r="E19" s="64">
        <f>'Бюджет и ком.прием'!E19-'Ком.прием'!E19</f>
        <v>14</v>
      </c>
      <c r="F19" s="64">
        <f>'Бюджет и ком.прием'!F19-'Ком.прием'!F19</f>
        <v>0</v>
      </c>
      <c r="G19" s="65"/>
      <c r="H19" s="65">
        <f>SUM(C19:G19)</f>
        <v>14</v>
      </c>
      <c r="I19" s="400">
        <f>SUM(H19:H26)</f>
        <v>241</v>
      </c>
      <c r="K19" s="189"/>
      <c r="L19" s="172"/>
    </row>
    <row r="20" spans="1:12" ht="12.75">
      <c r="A20" s="392"/>
      <c r="B20" s="60" t="s">
        <v>76</v>
      </c>
      <c r="C20" s="61">
        <f>'Бюджет и ком.прием'!C20-'Ком.прием'!C20</f>
        <v>0</v>
      </c>
      <c r="D20" s="61">
        <f>'Бюджет и ком.прием'!D20-'Ком.прием'!D20</f>
        <v>0</v>
      </c>
      <c r="E20" s="61">
        <f>'Бюджет и ком.прием'!E20-'Ком.прием'!E20</f>
        <v>8</v>
      </c>
      <c r="F20" s="61">
        <f>'Бюджет и ком.прием'!F20-'Ком.прием'!F20</f>
        <v>14</v>
      </c>
      <c r="G20" s="58"/>
      <c r="H20" s="58">
        <f>SUM(C20:G20)</f>
        <v>22</v>
      </c>
      <c r="I20" s="425"/>
      <c r="K20" s="189"/>
      <c r="L20" s="172"/>
    </row>
    <row r="21" spans="1:12" ht="25.5">
      <c r="A21" s="392"/>
      <c r="B21" s="213" t="s">
        <v>115</v>
      </c>
      <c r="C21" s="137">
        <f>'Бюджет и ком.прием'!C21-'Ком.прием'!C21</f>
        <v>15</v>
      </c>
      <c r="D21" s="137">
        <f>'Бюджет и ком.прием'!D21-'Ком.прием'!D21</f>
        <v>14</v>
      </c>
      <c r="E21" s="137">
        <f>'Бюджет и ком.прием'!E21-'Ком.прием'!E21</f>
        <v>13</v>
      </c>
      <c r="F21" s="137">
        <f>'Бюджет и ком.прием'!F21-'Ком.прием'!F21</f>
        <v>12</v>
      </c>
      <c r="G21" s="138"/>
      <c r="H21" s="138">
        <f t="shared" si="0"/>
        <v>54</v>
      </c>
      <c r="I21" s="425"/>
      <c r="K21" s="189">
        <v>15</v>
      </c>
      <c r="L21" s="166"/>
    </row>
    <row r="22" spans="1:12" ht="25.5">
      <c r="A22" s="392"/>
      <c r="B22" s="213" t="s">
        <v>116</v>
      </c>
      <c r="C22" s="137">
        <f>'Бюджет и ком.прием'!C22-'Ком.прием'!C22</f>
        <v>0</v>
      </c>
      <c r="D22" s="137">
        <f>'Бюджет и ком.прием'!D22-'Ком.прием'!D22</f>
        <v>0</v>
      </c>
      <c r="E22" s="137">
        <f>'Бюджет и ком.прием'!E22-'Ком.прием'!E22</f>
        <v>9</v>
      </c>
      <c r="F22" s="137">
        <f>'Бюджет и ком.прием'!F22-'Ком.прием'!F22</f>
        <v>7</v>
      </c>
      <c r="G22" s="138"/>
      <c r="H22" s="138">
        <f aca="true" t="shared" si="1" ref="H22:H41">SUM(C22:G22)</f>
        <v>16</v>
      </c>
      <c r="I22" s="425"/>
      <c r="K22" s="166"/>
      <c r="L22" s="166"/>
    </row>
    <row r="23" spans="1:12" ht="15.75" customHeight="1">
      <c r="A23" s="392"/>
      <c r="B23" s="220" t="s">
        <v>202</v>
      </c>
      <c r="C23" s="137">
        <f>'Бюджет и ком.прием'!C23-'Ком.прием'!C23</f>
        <v>10</v>
      </c>
      <c r="D23" s="137">
        <f>'Бюджет и ком.прием'!D23-'Ком.прием'!D23</f>
        <v>9</v>
      </c>
      <c r="E23" s="137">
        <f>'Бюджет и ком.прием'!E23-'Ком.прием'!E23</f>
        <v>9</v>
      </c>
      <c r="F23" s="137">
        <f>'Бюджет и ком.прием'!F23-'Ком.прием'!F23</f>
        <v>0</v>
      </c>
      <c r="G23" s="138"/>
      <c r="H23" s="138">
        <f t="shared" si="1"/>
        <v>28</v>
      </c>
      <c r="I23" s="425"/>
      <c r="K23" s="166">
        <v>15</v>
      </c>
      <c r="L23" s="166"/>
    </row>
    <row r="24" spans="1:12" ht="24.75" customHeight="1">
      <c r="A24" s="392"/>
      <c r="B24" s="289" t="s">
        <v>272</v>
      </c>
      <c r="C24" s="290">
        <f>'Бюджет и ком.прием'!C24-'Ком.прием'!C24</f>
        <v>17</v>
      </c>
      <c r="D24" s="290">
        <f>'Бюджет и ком.прием'!D24-'Ком.прием'!D24</f>
        <v>16</v>
      </c>
      <c r="E24" s="290">
        <f>'Бюджет и ком.прием'!E24-'Ком.прием'!E24</f>
        <v>0</v>
      </c>
      <c r="F24" s="290">
        <f>'Бюджет и ком.прием'!F24-'Ком.прием'!F24</f>
        <v>0</v>
      </c>
      <c r="G24" s="108"/>
      <c r="H24" s="108">
        <f t="shared" si="1"/>
        <v>33</v>
      </c>
      <c r="I24" s="425"/>
      <c r="K24" s="166">
        <v>15</v>
      </c>
      <c r="L24" s="166"/>
    </row>
    <row r="25" spans="1:12" ht="25.5">
      <c r="A25" s="392"/>
      <c r="B25" s="289" t="s">
        <v>203</v>
      </c>
      <c r="C25" s="290">
        <f>'Бюджет и ком.прием'!C25-'Ком.прием'!C25</f>
        <v>0</v>
      </c>
      <c r="D25" s="290">
        <f>'Бюджет и ком.прием'!D25-'Ком.прием'!D25</f>
        <v>0</v>
      </c>
      <c r="E25" s="290">
        <f>'Бюджет и ком.прием'!E25-'Ком.прием'!E25</f>
        <v>14</v>
      </c>
      <c r="F25" s="290">
        <f>'Бюджет и ком.прием'!F25-'Ком.прием'!F25</f>
        <v>0</v>
      </c>
      <c r="G25" s="108"/>
      <c r="H25" s="108">
        <f t="shared" si="1"/>
        <v>14</v>
      </c>
      <c r="I25" s="425"/>
      <c r="K25" s="166"/>
      <c r="L25" s="166"/>
    </row>
    <row r="26" spans="1:12" ht="13.5" thickBot="1">
      <c r="A26" s="393"/>
      <c r="B26" s="67" t="s">
        <v>60</v>
      </c>
      <c r="C26" s="68">
        <f>'Бюджет и ком.прием'!C26-'Ком.прием'!C26</f>
        <v>20</v>
      </c>
      <c r="D26" s="68">
        <f>'Бюджет и ком.прием'!D26-'Ком.прием'!D26</f>
        <v>14</v>
      </c>
      <c r="E26" s="68">
        <f>'Бюджет и ком.прием'!E26-'Ком.прием'!E26</f>
        <v>14</v>
      </c>
      <c r="F26" s="68">
        <f>'Бюджет и ком.прием'!F26-'Ком.прием'!F26</f>
        <v>12</v>
      </c>
      <c r="G26" s="69"/>
      <c r="H26" s="69">
        <f t="shared" si="1"/>
        <v>60</v>
      </c>
      <c r="I26" s="401"/>
      <c r="K26" s="189">
        <v>20</v>
      </c>
      <c r="L26" s="229"/>
    </row>
    <row r="27" spans="1:12" ht="12.75">
      <c r="A27" s="463" t="s">
        <v>9</v>
      </c>
      <c r="B27" s="72" t="s">
        <v>63</v>
      </c>
      <c r="C27" s="73">
        <f>'Бюджет и ком.прием'!C27-'Ком.прием'!C27</f>
        <v>9</v>
      </c>
      <c r="D27" s="73">
        <f>'Бюджет и ком.прием'!D27-'Ком.прием'!D27</f>
        <v>10</v>
      </c>
      <c r="E27" s="73">
        <f>'Бюджет и ком.прием'!E27-'Ком.прием'!E27</f>
        <v>10</v>
      </c>
      <c r="F27" s="73">
        <f>'Бюджет и ком.прием'!F27-'Ком.прием'!F27</f>
        <v>3</v>
      </c>
      <c r="G27" s="59"/>
      <c r="H27" s="59">
        <f t="shared" si="1"/>
        <v>32</v>
      </c>
      <c r="I27" s="461">
        <f>SUM(H27:H28)</f>
        <v>72</v>
      </c>
      <c r="K27" s="189">
        <v>10</v>
      </c>
      <c r="L27" s="172"/>
    </row>
    <row r="28" spans="1:12" ht="13.5" thickBot="1">
      <c r="A28" s="464"/>
      <c r="B28" s="29" t="s">
        <v>64</v>
      </c>
      <c r="C28" s="32">
        <f>'Бюджет и ком.прием'!C28-'Ком.прием'!C28</f>
        <v>10</v>
      </c>
      <c r="D28" s="32">
        <f>'Бюджет и ком.прием'!D28-'Ком.прием'!D28</f>
        <v>7</v>
      </c>
      <c r="E28" s="32">
        <f>'Бюджет и ком.прием'!E28-'Ком.прием'!E28</f>
        <v>11</v>
      </c>
      <c r="F28" s="32">
        <f>'Бюджет и ком.прием'!F28-'Ком.прием'!F28</f>
        <v>12</v>
      </c>
      <c r="G28" s="27"/>
      <c r="H28" s="27">
        <f t="shared" si="1"/>
        <v>40</v>
      </c>
      <c r="I28" s="462"/>
      <c r="K28" s="189">
        <v>10</v>
      </c>
      <c r="L28" s="172"/>
    </row>
    <row r="29" spans="1:12" ht="25.5">
      <c r="A29" s="391" t="s">
        <v>134</v>
      </c>
      <c r="B29" s="63" t="s">
        <v>170</v>
      </c>
      <c r="C29" s="64">
        <f>'Бюджет и ком.прием'!C29-'Ком.прием'!C29</f>
        <v>0</v>
      </c>
      <c r="D29" s="64">
        <f>'Бюджет и ком.прием'!D29-'Ком.прием'!D29</f>
        <v>0</v>
      </c>
      <c r="E29" s="64">
        <f>'Бюджет и ком.прием'!E29-'Ком.прием'!E29</f>
        <v>0</v>
      </c>
      <c r="F29" s="64">
        <f>'Бюджет и ком.прием'!F29-'Ком.прием'!F29</f>
        <v>10</v>
      </c>
      <c r="G29" s="65"/>
      <c r="H29" s="65">
        <f t="shared" si="1"/>
        <v>10</v>
      </c>
      <c r="I29" s="400">
        <f>SUM(H29:H34)</f>
        <v>230</v>
      </c>
      <c r="K29" s="189"/>
      <c r="L29" s="172"/>
    </row>
    <row r="30" spans="1:12" ht="12.75">
      <c r="A30" s="392"/>
      <c r="B30" s="72" t="s">
        <v>62</v>
      </c>
      <c r="C30" s="73">
        <f>'Бюджет и ком.прием'!C30-'Ком.прием'!C30</f>
        <v>17</v>
      </c>
      <c r="D30" s="73">
        <f>'Бюджет и ком.прием'!D30-'Ком.прием'!D30</f>
        <v>13</v>
      </c>
      <c r="E30" s="73">
        <f>'Бюджет и ком.прием'!E30-'Ком.прием'!E30</f>
        <v>10</v>
      </c>
      <c r="F30" s="73">
        <f>'Бюджет и ком.прием'!F30-'Ком.прием'!F30</f>
        <v>10</v>
      </c>
      <c r="G30" s="59"/>
      <c r="H30" s="59">
        <f t="shared" si="1"/>
        <v>50</v>
      </c>
      <c r="I30" s="425"/>
      <c r="K30" s="189">
        <v>17</v>
      </c>
      <c r="L30" s="172"/>
    </row>
    <row r="31" spans="1:12" ht="12.75">
      <c r="A31" s="392"/>
      <c r="B31" s="72" t="s">
        <v>161</v>
      </c>
      <c r="C31" s="73">
        <f>'Бюджет и ком.прием'!C31-'Ком.прием'!C31</f>
        <v>0</v>
      </c>
      <c r="D31" s="73">
        <f>'Бюджет и ком.прием'!D31-'Ком.прием'!D31</f>
        <v>0</v>
      </c>
      <c r="E31" s="73">
        <f>'Бюджет и ком.прием'!E31-'Ком.прием'!E31</f>
        <v>5</v>
      </c>
      <c r="F31" s="73">
        <f>'Бюджет и ком.прием'!F31-'Ком.прием'!F31</f>
        <v>10</v>
      </c>
      <c r="G31" s="59"/>
      <c r="H31" s="59">
        <f t="shared" si="1"/>
        <v>15</v>
      </c>
      <c r="I31" s="425"/>
      <c r="K31" s="189"/>
      <c r="L31" s="172"/>
    </row>
    <row r="32" spans="1:12" ht="12.75">
      <c r="A32" s="392"/>
      <c r="B32" s="29" t="s">
        <v>67</v>
      </c>
      <c r="C32" s="32">
        <f>'Бюджет и ком.прием'!C32-'Ком.прием'!C32</f>
        <v>10</v>
      </c>
      <c r="D32" s="32">
        <f>'Бюджет и ком.прием'!D32-'Ком.прием'!D32</f>
        <v>11</v>
      </c>
      <c r="E32" s="32">
        <f>'Бюджет и ком.прием'!E32-'Ком.прием'!E32</f>
        <v>13</v>
      </c>
      <c r="F32" s="32">
        <f>'Бюджет и ком.прием'!F32-'Ком.прием'!F32</f>
        <v>14</v>
      </c>
      <c r="G32" s="27"/>
      <c r="H32" s="27">
        <f t="shared" si="1"/>
        <v>48</v>
      </c>
      <c r="I32" s="425"/>
      <c r="K32" s="189">
        <v>17</v>
      </c>
      <c r="L32" s="172"/>
    </row>
    <row r="33" spans="1:12" ht="12.75">
      <c r="A33" s="423"/>
      <c r="B33" s="29" t="s">
        <v>61</v>
      </c>
      <c r="C33" s="32">
        <f>'Бюджет и ком.прием'!C33-'Ком.прием'!C33</f>
        <v>17</v>
      </c>
      <c r="D33" s="32">
        <f>'Бюджет и ком.прием'!D33-'Ком.прием'!D33</f>
        <v>11</v>
      </c>
      <c r="E33" s="32">
        <f>'Бюджет и ком.прием'!E33-'Ком.прием'!E33</f>
        <v>15</v>
      </c>
      <c r="F33" s="32">
        <f>'Бюджет и ком.прием'!F33-'Ком.прием'!F33</f>
        <v>14</v>
      </c>
      <c r="G33" s="27"/>
      <c r="H33" s="27">
        <f t="shared" si="1"/>
        <v>57</v>
      </c>
      <c r="I33" s="425"/>
      <c r="K33" s="189">
        <v>17</v>
      </c>
      <c r="L33" s="166"/>
    </row>
    <row r="34" spans="1:12" ht="26.25" thickBot="1">
      <c r="A34" s="393"/>
      <c r="B34" s="221" t="s">
        <v>165</v>
      </c>
      <c r="C34" s="148">
        <f>'Бюджет и ком.прием'!C34-'Ком.прием'!C34</f>
        <v>11</v>
      </c>
      <c r="D34" s="148">
        <f>'Бюджет и ком.прием'!D34-'Ком.прием'!D34</f>
        <v>13</v>
      </c>
      <c r="E34" s="148">
        <f>'Бюджет и ком.прием'!E34-'Ком.прием'!E34</f>
        <v>9</v>
      </c>
      <c r="F34" s="148">
        <f>'Бюджет и ком.прием'!F34-'Ком.прием'!F34</f>
        <v>9</v>
      </c>
      <c r="G34" s="148">
        <f>'Бюджет и ком.прием'!G34-'Ком.прием'!G34</f>
        <v>8</v>
      </c>
      <c r="H34" s="149">
        <f t="shared" si="1"/>
        <v>50</v>
      </c>
      <c r="I34" s="401"/>
      <c r="K34" s="189">
        <v>15</v>
      </c>
      <c r="L34" s="172"/>
    </row>
    <row r="35" spans="1:12" ht="12.75">
      <c r="A35" s="392" t="s">
        <v>266</v>
      </c>
      <c r="B35" s="74" t="s">
        <v>159</v>
      </c>
      <c r="C35" s="75">
        <f>'Бюджет и ком.прием'!C35-'Ком.прием'!C35</f>
        <v>10</v>
      </c>
      <c r="D35" s="75">
        <f>'Бюджет и ком.прием'!D35-'Ком.прием'!D35</f>
        <v>11</v>
      </c>
      <c r="E35" s="75">
        <f>'Бюджет и ком.прием'!E35-'Ком.прием'!E35</f>
        <v>10</v>
      </c>
      <c r="F35" s="75">
        <f>'Бюджет и ком.прием'!F35-'Ком.прием'!F35</f>
        <v>15</v>
      </c>
      <c r="G35" s="75">
        <f>'Бюджет и ком.прием'!G35-'Ком.прием'!G35</f>
        <v>16</v>
      </c>
      <c r="H35" s="76">
        <f t="shared" si="1"/>
        <v>62</v>
      </c>
      <c r="I35" s="425">
        <f>SUM(H35:H36)</f>
        <v>143</v>
      </c>
      <c r="K35" s="189">
        <v>10</v>
      </c>
      <c r="L35" s="166"/>
    </row>
    <row r="36" spans="1:12" ht="13.5" thickBot="1">
      <c r="A36" s="393"/>
      <c r="B36" s="106" t="s">
        <v>158</v>
      </c>
      <c r="C36" s="104">
        <f>'Бюджет и ком.прием'!C36-'Ком.прием'!C36</f>
        <v>11</v>
      </c>
      <c r="D36" s="104">
        <f>'Бюджет и ком.прием'!D36-'Ком.прием'!D36</f>
        <v>10</v>
      </c>
      <c r="E36" s="104">
        <f>'Бюджет и ком.прием'!E36-'Ком.прием'!E36</f>
        <v>13</v>
      </c>
      <c r="F36" s="104">
        <f>'Бюджет и ком.прием'!F36-'Ком.прием'!F36</f>
        <v>23</v>
      </c>
      <c r="G36" s="104">
        <f>'Бюджет и ком.прием'!G36-'Ком.прием'!G36</f>
        <v>24</v>
      </c>
      <c r="H36" s="105">
        <f t="shared" si="1"/>
        <v>81</v>
      </c>
      <c r="I36" s="425"/>
      <c r="K36" s="189">
        <v>10</v>
      </c>
      <c r="L36" s="166"/>
    </row>
    <row r="37" spans="1:12" ht="12.75">
      <c r="A37" s="402" t="s">
        <v>10</v>
      </c>
      <c r="B37" s="84" t="s">
        <v>78</v>
      </c>
      <c r="C37" s="64">
        <f>'Бюджет и ком.прием'!C37-'Ком.прием'!C37</f>
        <v>20</v>
      </c>
      <c r="D37" s="64">
        <f>'Бюджет и ком.прием'!D37-'Ком.прием'!D37</f>
        <v>18</v>
      </c>
      <c r="E37" s="64">
        <f>'Бюджет и ком.прием'!E37-'Ком.прием'!E37</f>
        <v>19</v>
      </c>
      <c r="F37" s="64">
        <f>'Бюджет и ком.прием'!F37-'Ком.прием'!F37</f>
        <v>11</v>
      </c>
      <c r="G37" s="65"/>
      <c r="H37" s="86">
        <f t="shared" si="1"/>
        <v>68</v>
      </c>
      <c r="I37" s="446">
        <f>SUM(H37:H40)</f>
        <v>115</v>
      </c>
      <c r="K37" s="189">
        <v>20</v>
      </c>
      <c r="L37" s="166"/>
    </row>
    <row r="38" spans="1:12" ht="25.5">
      <c r="A38" s="423"/>
      <c r="B38" s="267" t="s">
        <v>163</v>
      </c>
      <c r="C38" s="150">
        <f>'Бюджет и ком.прием'!C38-'Ком.прием'!C38</f>
        <v>11</v>
      </c>
      <c r="D38" s="150">
        <f>'Бюджет и ком.прием'!D38-'Ком.прием'!D38</f>
        <v>7</v>
      </c>
      <c r="E38" s="150">
        <f>'Бюджет и ком.прием'!E38-'Ком.прием'!E38</f>
        <v>5</v>
      </c>
      <c r="F38" s="150">
        <f>'Бюджет и ком.прием'!F38-'Ком.прием'!F38</f>
        <v>7</v>
      </c>
      <c r="G38" s="150">
        <f>'Бюджет и ком.прием'!G38-'Ком.прием'!G38</f>
        <v>7</v>
      </c>
      <c r="H38" s="144">
        <f t="shared" si="1"/>
        <v>37</v>
      </c>
      <c r="I38" s="425"/>
      <c r="K38" s="189">
        <v>15</v>
      </c>
      <c r="L38" s="166"/>
    </row>
    <row r="39" spans="1:12" s="1" customFormat="1" ht="12.75">
      <c r="A39" s="423"/>
      <c r="B39" s="29" t="s">
        <v>264</v>
      </c>
      <c r="C39" s="32">
        <f>'Бюджет и ком.прием'!C39-'Ком.прием'!C39</f>
        <v>0</v>
      </c>
      <c r="D39" s="32">
        <f>'Бюджет и ком.прием'!D39-'Ком.прием'!D39</f>
        <v>1</v>
      </c>
      <c r="E39" s="32">
        <f>'Бюджет и ком.прием'!E39-'Ком.прием'!E39</f>
        <v>0</v>
      </c>
      <c r="F39" s="32">
        <f>'Бюджет и ком.прием'!F39-'Ком.прием'!F39</f>
        <v>0</v>
      </c>
      <c r="G39" s="32"/>
      <c r="H39" s="59">
        <f t="shared" si="1"/>
        <v>1</v>
      </c>
      <c r="I39" s="425"/>
      <c r="K39" s="189"/>
      <c r="L39" s="172"/>
    </row>
    <row r="40" spans="1:12" ht="15" customHeight="1" thickBot="1">
      <c r="A40" s="449"/>
      <c r="B40" s="67" t="s">
        <v>68</v>
      </c>
      <c r="C40" s="100">
        <f>'Бюджет и ком.прием'!C40-'Ком.прием'!C40</f>
        <v>0</v>
      </c>
      <c r="D40" s="68">
        <f>'Бюджет и ком.прием'!D40-'Ком.прием'!D40</f>
        <v>0</v>
      </c>
      <c r="E40" s="68">
        <f>'Бюджет и ком.прием'!E40-'Ком.прием'!E40</f>
        <v>9</v>
      </c>
      <c r="F40" s="68">
        <f>'Бюджет и ком.прием'!F40-'Ком.прием'!F40</f>
        <v>0</v>
      </c>
      <c r="G40" s="69"/>
      <c r="H40" s="69">
        <f t="shared" si="1"/>
        <v>9</v>
      </c>
      <c r="I40" s="448"/>
      <c r="K40" s="189"/>
      <c r="L40" s="166"/>
    </row>
    <row r="41" spans="1:12" ht="12.75">
      <c r="A41" s="402" t="s">
        <v>267</v>
      </c>
      <c r="B41" s="63" t="s">
        <v>69</v>
      </c>
      <c r="C41" s="64">
        <f>'Бюджет и ком.прием'!C41-'Ком.прием'!C41</f>
        <v>0</v>
      </c>
      <c r="D41" s="64">
        <f>'Бюджет и ком.прием'!D41-'Ком.прием'!D41</f>
        <v>10</v>
      </c>
      <c r="E41" s="64">
        <f>'Бюджет и ком.прием'!E41-'Ком.прием'!E41</f>
        <v>8</v>
      </c>
      <c r="F41" s="64">
        <f>'Бюджет и ком.прием'!F41-'Ком.прием'!F41</f>
        <v>9</v>
      </c>
      <c r="G41" s="65"/>
      <c r="H41" s="65">
        <f t="shared" si="1"/>
        <v>27</v>
      </c>
      <c r="I41" s="446">
        <f>SUM(H41:H44)</f>
        <v>235</v>
      </c>
      <c r="K41" s="189"/>
      <c r="L41" s="166"/>
    </row>
    <row r="42" spans="1:12" ht="12.75">
      <c r="A42" s="411"/>
      <c r="B42" s="29" t="s">
        <v>70</v>
      </c>
      <c r="C42" s="32">
        <f>'Бюджет и ком.прием'!C42-'Ком.прием'!C42</f>
        <v>40</v>
      </c>
      <c r="D42" s="32">
        <f>'Бюджет и ком.прием'!D42-'Ком.прием'!D42</f>
        <v>29</v>
      </c>
      <c r="E42" s="32">
        <f>'Бюджет и ком.прием'!E42-'Ком.прием'!E42</f>
        <v>26</v>
      </c>
      <c r="F42" s="32">
        <f>'Бюджет и ком.прием'!F42-'Ком.прием'!F42</f>
        <v>24</v>
      </c>
      <c r="G42" s="27"/>
      <c r="H42" s="27">
        <f aca="true" t="shared" si="2" ref="H42:H54">SUM(C42:G42)</f>
        <v>119</v>
      </c>
      <c r="I42" s="450"/>
      <c r="K42" s="189">
        <v>40</v>
      </c>
      <c r="L42" s="166"/>
    </row>
    <row r="43" spans="1:12" ht="25.5">
      <c r="A43" s="412"/>
      <c r="B43" s="219" t="s">
        <v>206</v>
      </c>
      <c r="C43" s="143">
        <f>'Бюджет и ком.прием'!C43-'Ком.прием'!C43</f>
        <v>15</v>
      </c>
      <c r="D43" s="143">
        <f>'Бюджет и ком.прием'!D43-'Ком.прием'!D43</f>
        <v>15</v>
      </c>
      <c r="E43" s="143">
        <f>'Бюджет и ком.прием'!E43-'Ком.прием'!E43</f>
        <v>10</v>
      </c>
      <c r="F43" s="143">
        <f>'Бюджет и ком.прием'!F43-'Ком.прием'!F43</f>
        <v>0</v>
      </c>
      <c r="G43" s="191"/>
      <c r="H43" s="144">
        <f t="shared" si="2"/>
        <v>40</v>
      </c>
      <c r="I43" s="447"/>
      <c r="K43" s="189">
        <v>15</v>
      </c>
      <c r="L43" s="166"/>
    </row>
    <row r="44" spans="1:12" ht="13.5" thickBot="1">
      <c r="A44" s="403"/>
      <c r="B44" s="67" t="s">
        <v>71</v>
      </c>
      <c r="C44" s="68">
        <f>'Бюджет и ком.прием'!C44-'Ком.прием'!C44</f>
        <v>20</v>
      </c>
      <c r="D44" s="68">
        <f>'Бюджет и ком.прием'!D44-'Ком.прием'!D44</f>
        <v>14</v>
      </c>
      <c r="E44" s="68">
        <f>'Бюджет и ком.прием'!E44-'Ком.прием'!E44</f>
        <v>9</v>
      </c>
      <c r="F44" s="68">
        <f>'Бюджет и ком.прием'!F44-'Ком.прием'!F44</f>
        <v>6</v>
      </c>
      <c r="G44" s="69"/>
      <c r="H44" s="69">
        <f t="shared" si="2"/>
        <v>49</v>
      </c>
      <c r="I44" s="448"/>
      <c r="K44" s="189">
        <v>20</v>
      </c>
      <c r="L44" s="166"/>
    </row>
    <row r="45" spans="1:12" ht="12.75" customHeight="1">
      <c r="A45" s="391" t="s">
        <v>200</v>
      </c>
      <c r="B45" s="63" t="s">
        <v>72</v>
      </c>
      <c r="C45" s="85">
        <f>'Бюджет и ком.прием'!C45-'Ком.прием'!C45</f>
        <v>22</v>
      </c>
      <c r="D45" s="85">
        <f>'Бюджет и ком.прием'!D45-'Ком.прием'!D45</f>
        <v>10</v>
      </c>
      <c r="E45" s="85">
        <f>'Бюджет и ком.прием'!E45-'Ком.прием'!E45</f>
        <v>15</v>
      </c>
      <c r="F45" s="85">
        <f>'Бюджет и ком.прием'!F45-'Ком.прием'!F45</f>
        <v>15</v>
      </c>
      <c r="G45" s="86"/>
      <c r="H45" s="86">
        <f t="shared" si="2"/>
        <v>62</v>
      </c>
      <c r="I45" s="400">
        <f>SUM(H45:H49)</f>
        <v>177</v>
      </c>
      <c r="K45" s="189">
        <v>20</v>
      </c>
      <c r="L45" s="356">
        <v>1</v>
      </c>
    </row>
    <row r="46" spans="1:12" ht="12.75">
      <c r="A46" s="392"/>
      <c r="B46" s="29" t="s">
        <v>114</v>
      </c>
      <c r="C46" s="32">
        <f>'Бюджет и ком.прием'!C46-'Ком.прием'!C46</f>
        <v>0</v>
      </c>
      <c r="D46" s="32">
        <f>'Бюджет и ком.прием'!D46-'Ком.прием'!D46</f>
        <v>0</v>
      </c>
      <c r="E46" s="32">
        <f>'Бюджет и ком.прием'!E46-'Ком.прием'!E46</f>
        <v>0</v>
      </c>
      <c r="F46" s="32">
        <f>'Бюджет и ком.прием'!F46-'Ком.прием'!F46</f>
        <v>0</v>
      </c>
      <c r="G46" s="27"/>
      <c r="H46" s="27">
        <f>SUM(C46:G46)</f>
        <v>0</v>
      </c>
      <c r="I46" s="425"/>
      <c r="K46" s="189"/>
      <c r="L46" s="166"/>
    </row>
    <row r="47" spans="1:12" ht="25.5">
      <c r="A47" s="392"/>
      <c r="B47" s="72" t="s">
        <v>172</v>
      </c>
      <c r="C47" s="73">
        <f>'Бюджет и ком.прием'!C47-'Ком.прием'!C47</f>
        <v>15</v>
      </c>
      <c r="D47" s="73">
        <f>'Бюджет и ком.прием'!D47-'Ком.прием'!D47</f>
        <v>11</v>
      </c>
      <c r="E47" s="73">
        <f>'Бюджет и ком.прием'!E47-'Ком.прием'!E47</f>
        <v>10</v>
      </c>
      <c r="F47" s="73">
        <f>'Бюджет и ком.прием'!F47-'Ком.прием'!F47</f>
        <v>15</v>
      </c>
      <c r="G47" s="59"/>
      <c r="H47" s="59">
        <f>SUM(C47:G47)</f>
        <v>51</v>
      </c>
      <c r="I47" s="425"/>
      <c r="K47" s="189">
        <v>14</v>
      </c>
      <c r="L47" s="166"/>
    </row>
    <row r="48" spans="1:12" ht="30.75" customHeight="1">
      <c r="A48" s="392"/>
      <c r="B48" s="72" t="s">
        <v>120</v>
      </c>
      <c r="C48" s="73">
        <f>'Бюджет и ком.прием'!C48-'Ком.прием'!C48</f>
        <v>20</v>
      </c>
      <c r="D48" s="73">
        <f>'Бюджет и ком.прием'!D48-'Ком.прием'!D48</f>
        <v>10</v>
      </c>
      <c r="E48" s="73">
        <f>'Бюджет и ком.прием'!E48-'Ком.прием'!E48</f>
        <v>16</v>
      </c>
      <c r="F48" s="73">
        <f>'Бюджет и ком.прием'!F48-'Ком.прием'!F48</f>
        <v>18</v>
      </c>
      <c r="G48" s="59"/>
      <c r="H48" s="59">
        <f>SUM(C48:G48)</f>
        <v>64</v>
      </c>
      <c r="I48" s="425"/>
      <c r="K48" s="189">
        <v>20</v>
      </c>
      <c r="L48" s="172"/>
    </row>
    <row r="49" spans="1:12" ht="28.5" customHeight="1" thickBot="1">
      <c r="A49" s="393"/>
      <c r="B49" s="159" t="s">
        <v>173</v>
      </c>
      <c r="C49" s="124">
        <f>'Бюджет и ком.прием'!C49-'Ком.прием'!C49</f>
        <v>0</v>
      </c>
      <c r="D49" s="124">
        <f>'Бюджет и ком.прием'!D49-'Ком.прием'!D49</f>
        <v>0</v>
      </c>
      <c r="E49" s="124">
        <f>'Бюджет и ком.прием'!E49-'Ком.прием'!E49</f>
        <v>0</v>
      </c>
      <c r="F49" s="124">
        <f>'Бюджет и ком.прием'!F49-'Ком.прием'!F49</f>
        <v>0</v>
      </c>
      <c r="G49" s="125">
        <f>'Бюджет и ком.прием'!G49-'Ком.прием'!G49</f>
        <v>0</v>
      </c>
      <c r="H49" s="127">
        <f>SUM(C49:G49)</f>
        <v>0</v>
      </c>
      <c r="I49" s="401"/>
      <c r="K49" s="172"/>
      <c r="L49" s="172"/>
    </row>
    <row r="50" spans="1:12" ht="12.75">
      <c r="A50" s="402" t="s">
        <v>11</v>
      </c>
      <c r="B50" s="74" t="s">
        <v>157</v>
      </c>
      <c r="C50" s="75">
        <f>'Бюджет и ком.прием'!C50-'Ком.прием'!C50</f>
        <v>0</v>
      </c>
      <c r="D50" s="75">
        <f>'Бюджет и ком.прием'!D50-'Ком.прием'!D50</f>
        <v>10</v>
      </c>
      <c r="E50" s="75">
        <f>'Бюджет и ком.прием'!E50-'Ком.прием'!E50</f>
        <v>0</v>
      </c>
      <c r="F50" s="75">
        <f>'Бюджет и ком.прием'!F50-'Ком.прием'!F50</f>
        <v>10</v>
      </c>
      <c r="G50" s="75"/>
      <c r="H50" s="76">
        <f t="shared" si="2"/>
        <v>20</v>
      </c>
      <c r="I50" s="446">
        <f>SUM(H50:H52)</f>
        <v>71</v>
      </c>
      <c r="K50" s="166"/>
      <c r="L50" s="166"/>
    </row>
    <row r="51" spans="1:12" ht="12.75">
      <c r="A51" s="412"/>
      <c r="B51" s="159" t="s">
        <v>196</v>
      </c>
      <c r="C51" s="34">
        <f>'Бюджет и ком.прием'!C51-'Ком.прием'!C51</f>
        <v>0</v>
      </c>
      <c r="D51" s="34">
        <f>'Бюджет и ком.прием'!D51-'Ком.прием'!D51</f>
        <v>5</v>
      </c>
      <c r="E51" s="34">
        <f>'Бюджет и ком.прием'!E51-'Ком.прием'!E51</f>
        <v>1</v>
      </c>
      <c r="F51" s="34">
        <f>'Бюджет и ком.прием'!F51-'Ком.прием'!F51</f>
        <v>4</v>
      </c>
      <c r="G51" s="34"/>
      <c r="H51" s="28">
        <f>SUM(C51:G51)</f>
        <v>10</v>
      </c>
      <c r="I51" s="447"/>
      <c r="K51" s="166"/>
      <c r="L51" s="166"/>
    </row>
    <row r="52" spans="1:12" ht="26.25" thickBot="1">
      <c r="A52" s="403"/>
      <c r="B52" s="215" t="s">
        <v>131</v>
      </c>
      <c r="C52" s="139">
        <f>'Бюджет и ком.прием'!C52-'Ком.прием'!C52</f>
        <v>15</v>
      </c>
      <c r="D52" s="139">
        <f>'Бюджет и ком.прием'!D52-'Ком.прием'!D52</f>
        <v>11</v>
      </c>
      <c r="E52" s="139">
        <f>'Бюджет и ком.прием'!E52-'Ком.прием'!E52</f>
        <v>10</v>
      </c>
      <c r="F52" s="139">
        <f>'Бюджет и ком.прием'!F52-'Ком.прием'!F52</f>
        <v>5</v>
      </c>
      <c r="G52" s="140"/>
      <c r="H52" s="140">
        <f t="shared" si="2"/>
        <v>41</v>
      </c>
      <c r="I52" s="448"/>
      <c r="K52" s="189">
        <v>15</v>
      </c>
      <c r="L52" s="166"/>
    </row>
    <row r="53" spans="1:12" ht="12.75">
      <c r="A53" s="402" t="s">
        <v>12</v>
      </c>
      <c r="B53" s="63" t="s">
        <v>73</v>
      </c>
      <c r="C53" s="64">
        <f>'Бюджет и ком.прием'!C53-'Ком.прием'!C53</f>
        <v>21</v>
      </c>
      <c r="D53" s="64">
        <f>'Бюджет и ком.прием'!D53-'Ком.прием'!D53</f>
        <v>17</v>
      </c>
      <c r="E53" s="64">
        <f>'Бюджет и ком.прием'!E53-'Ком.прием'!E53</f>
        <v>19</v>
      </c>
      <c r="F53" s="64">
        <f>'Бюджет и ком.прием'!F53-'Ком.прием'!F53</f>
        <v>9</v>
      </c>
      <c r="G53" s="65"/>
      <c r="H53" s="65">
        <f t="shared" si="2"/>
        <v>66</v>
      </c>
      <c r="I53" s="446">
        <f>SUM(H53:H54)</f>
        <v>156</v>
      </c>
      <c r="K53" s="189">
        <v>17</v>
      </c>
      <c r="L53" s="166"/>
    </row>
    <row r="54" spans="1:12" ht="29.25" customHeight="1" thickBot="1">
      <c r="A54" s="403"/>
      <c r="B54" s="215" t="s">
        <v>113</v>
      </c>
      <c r="C54" s="139">
        <f>'Бюджет и ком.прием'!C54-'Ком.прием'!C54</f>
        <v>25</v>
      </c>
      <c r="D54" s="139">
        <f>'Бюджет и ком.прием'!D54-'Ком.прием'!D54</f>
        <v>22</v>
      </c>
      <c r="E54" s="139">
        <f>'Бюджет и ком.прием'!E54-'Ком.прием'!E54</f>
        <v>30</v>
      </c>
      <c r="F54" s="139">
        <f>'Бюджет и ком.прием'!F54-'Ком.прием'!F54</f>
        <v>13</v>
      </c>
      <c r="G54" s="140"/>
      <c r="H54" s="140">
        <f t="shared" si="2"/>
        <v>90</v>
      </c>
      <c r="I54" s="448"/>
      <c r="K54" s="189">
        <v>25</v>
      </c>
      <c r="L54" s="166"/>
    </row>
    <row r="55" spans="1:12" ht="13.5" thickBot="1">
      <c r="A55" s="444" t="s">
        <v>13</v>
      </c>
      <c r="B55" s="445"/>
      <c r="C55" s="91">
        <f aca="true" t="shared" si="3" ref="C55:I55">SUM(C4:C54)</f>
        <v>597</v>
      </c>
      <c r="D55" s="91">
        <f t="shared" si="3"/>
        <v>498</v>
      </c>
      <c r="E55" s="91">
        <f t="shared" si="3"/>
        <v>511</v>
      </c>
      <c r="F55" s="91">
        <f t="shared" si="3"/>
        <v>441</v>
      </c>
      <c r="G55" s="91">
        <f t="shared" si="3"/>
        <v>74</v>
      </c>
      <c r="H55" s="91">
        <f t="shared" si="3"/>
        <v>2121</v>
      </c>
      <c r="I55" s="92">
        <f t="shared" si="3"/>
        <v>2121</v>
      </c>
      <c r="K55" s="27">
        <f>SUM(K4:K54)</f>
        <v>606</v>
      </c>
      <c r="L55" s="360">
        <f>SUM(L4:L54)</f>
        <v>1</v>
      </c>
    </row>
    <row r="56" ht="13.5" thickBot="1">
      <c r="A56" s="6"/>
    </row>
    <row r="57" ht="12.75"/>
    <row r="58" ht="12.75"/>
  </sheetData>
  <sheetProtection/>
  <mergeCells count="34">
    <mergeCell ref="A14:A15"/>
    <mergeCell ref="I14:I15"/>
    <mergeCell ref="A16:A18"/>
    <mergeCell ref="I27:I28"/>
    <mergeCell ref="A19:A26"/>
    <mergeCell ref="I19:I26"/>
    <mergeCell ref="I16:I17"/>
    <mergeCell ref="A27:A28"/>
    <mergeCell ref="I35:I36"/>
    <mergeCell ref="A29:A34"/>
    <mergeCell ref="A1:I1"/>
    <mergeCell ref="I2:I3"/>
    <mergeCell ref="A2:B3"/>
    <mergeCell ref="C2:G2"/>
    <mergeCell ref="H2:H3"/>
    <mergeCell ref="A10:A13"/>
    <mergeCell ref="I10:I13"/>
    <mergeCell ref="I29:I34"/>
    <mergeCell ref="A5:A7"/>
    <mergeCell ref="I5:I7"/>
    <mergeCell ref="A8:A9"/>
    <mergeCell ref="I8:I9"/>
    <mergeCell ref="I45:I49"/>
    <mergeCell ref="I41:I44"/>
    <mergeCell ref="A35:A36"/>
    <mergeCell ref="A45:A49"/>
    <mergeCell ref="I37:I40"/>
    <mergeCell ref="A41:A44"/>
    <mergeCell ref="A55:B55"/>
    <mergeCell ref="A50:A52"/>
    <mergeCell ref="I50:I52"/>
    <mergeCell ref="A53:A54"/>
    <mergeCell ref="I53:I54"/>
    <mergeCell ref="A37:A40"/>
  </mergeCells>
  <printOptions/>
  <pageMargins left="0.8661417322834646" right="0.31496062992125984" top="0.6299212598425197" bottom="0.2755905511811024" header="0.5118110236220472" footer="0.2755905511811024"/>
  <pageSetup horizontalDpi="600" verticalDpi="600" orientation="portrait" paperSize="9" scale="7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9"/>
  <sheetViews>
    <sheetView view="pageBreakPreview" zoomScaleNormal="70" zoomScaleSheetLayoutView="100" zoomScalePageLayoutView="0" workbookViewId="0" topLeftCell="A1">
      <pane ySplit="2" topLeftCell="A63" activePane="bottomLeft" state="frozen"/>
      <selection pane="topLeft" activeCell="A1" sqref="A1"/>
      <selection pane="bottomLeft" activeCell="A68" sqref="A68:IV68"/>
    </sheetView>
  </sheetViews>
  <sheetFormatPr defaultColWidth="9.00390625" defaultRowHeight="12.75"/>
  <cols>
    <col min="1" max="1" width="79.875" style="5" customWidth="1"/>
    <col min="2" max="2" width="9.50390625" style="21" customWidth="1"/>
    <col min="3" max="3" width="11.50390625" style="22" customWidth="1"/>
    <col min="4" max="4" width="11.00390625" style="22" customWidth="1"/>
    <col min="12" max="12" width="10.50390625" style="0" bestFit="1" customWidth="1"/>
  </cols>
  <sheetData>
    <row r="1" spans="1:4" ht="18" customHeight="1">
      <c r="A1" s="467" t="s">
        <v>187</v>
      </c>
      <c r="B1" s="469" t="s">
        <v>1</v>
      </c>
      <c r="C1" s="465" t="s">
        <v>25</v>
      </c>
      <c r="D1" s="466"/>
    </row>
    <row r="2" spans="1:4" ht="45.75" customHeight="1">
      <c r="A2" s="468"/>
      <c r="B2" s="470"/>
      <c r="C2" s="12" t="s">
        <v>24</v>
      </c>
      <c r="D2" s="12" t="s">
        <v>23</v>
      </c>
    </row>
    <row r="3" spans="1:4" ht="15">
      <c r="A3" s="8" t="s">
        <v>33</v>
      </c>
      <c r="B3" s="13"/>
      <c r="C3" s="14"/>
      <c r="D3" s="14"/>
    </row>
    <row r="4" spans="1:4" ht="15">
      <c r="A4" s="9" t="s">
        <v>256</v>
      </c>
      <c r="B4" s="13">
        <f>'Бюджет и ком.прием'!H41</f>
        <v>28</v>
      </c>
      <c r="C4" s="13">
        <f>B4-D4</f>
        <v>27</v>
      </c>
      <c r="D4" s="13">
        <f>'Ком.прием'!H41</f>
        <v>1</v>
      </c>
    </row>
    <row r="5" spans="1:4" ht="15">
      <c r="A5" s="11" t="s">
        <v>227</v>
      </c>
      <c r="B5" s="13"/>
      <c r="C5" s="13"/>
      <c r="D5" s="13"/>
    </row>
    <row r="6" spans="1:4" ht="15">
      <c r="A6" s="9" t="s">
        <v>85</v>
      </c>
      <c r="B6" s="13">
        <f>'Бюджет и ком.прием'!H42</f>
        <v>129</v>
      </c>
      <c r="C6" s="13">
        <f>B6-D6</f>
        <v>119</v>
      </c>
      <c r="D6" s="13">
        <f>'Ком.прием'!H42</f>
        <v>10</v>
      </c>
    </row>
    <row r="7" spans="1:4" ht="30">
      <c r="A7" s="358" t="s">
        <v>259</v>
      </c>
      <c r="B7" s="13"/>
      <c r="C7" s="13"/>
      <c r="D7" s="13"/>
    </row>
    <row r="8" spans="1:4" ht="17.25" customHeight="1">
      <c r="A8" s="11" t="s">
        <v>225</v>
      </c>
      <c r="B8" s="13"/>
      <c r="C8" s="13"/>
      <c r="D8" s="13"/>
    </row>
    <row r="9" spans="1:4" ht="15">
      <c r="A9" s="11" t="s">
        <v>226</v>
      </c>
      <c r="B9" s="13"/>
      <c r="C9" s="13"/>
      <c r="D9" s="13"/>
    </row>
    <row r="10" spans="1:4" ht="15">
      <c r="A10" s="9"/>
      <c r="B10" s="15">
        <f>SUM(C10:D10)</f>
        <v>157</v>
      </c>
      <c r="C10" s="15">
        <f>SUM(C4:C6)</f>
        <v>146</v>
      </c>
      <c r="D10" s="15">
        <f>SUM(D4:D6)</f>
        <v>11</v>
      </c>
    </row>
    <row r="11" spans="1:4" ht="15">
      <c r="A11" s="9"/>
      <c r="B11" s="13"/>
      <c r="C11" s="13"/>
      <c r="D11" s="13"/>
    </row>
    <row r="12" spans="1:4" ht="15">
      <c r="A12" s="8" t="s">
        <v>34</v>
      </c>
      <c r="B12" s="13"/>
      <c r="C12" s="14"/>
      <c r="D12" s="14"/>
    </row>
    <row r="13" spans="1:4" ht="15">
      <c r="A13" s="9" t="s">
        <v>257</v>
      </c>
      <c r="B13" s="13">
        <f>'Бюджет и ком.прием'!H37</f>
        <v>68</v>
      </c>
      <c r="C13" s="13">
        <f>B13-D13</f>
        <v>68</v>
      </c>
      <c r="D13" s="13">
        <f>'Ком.прием'!H37</f>
        <v>0</v>
      </c>
    </row>
    <row r="14" spans="1:4" ht="15">
      <c r="A14" s="11" t="s">
        <v>229</v>
      </c>
      <c r="B14" s="13"/>
      <c r="C14" s="13"/>
      <c r="D14" s="13"/>
    </row>
    <row r="15" spans="1:4" ht="15">
      <c r="A15" s="11" t="s">
        <v>228</v>
      </c>
      <c r="B15" s="13"/>
      <c r="C15" s="13"/>
      <c r="D15" s="13"/>
    </row>
    <row r="16" spans="2:4" ht="15">
      <c r="B16" s="15">
        <f>SUM(C16:D16)</f>
        <v>68</v>
      </c>
      <c r="C16" s="15">
        <f>SUM(C13:C13)</f>
        <v>68</v>
      </c>
      <c r="D16" s="15">
        <f>SUM(D13:D13)</f>
        <v>0</v>
      </c>
    </row>
    <row r="17" spans="1:4" ht="15">
      <c r="A17" s="9"/>
      <c r="B17" s="13"/>
      <c r="C17" s="13"/>
      <c r="D17" s="13"/>
    </row>
    <row r="18" spans="1:4" ht="15">
      <c r="A18" s="8" t="s">
        <v>35</v>
      </c>
      <c r="B18" s="13"/>
      <c r="C18" s="14"/>
      <c r="D18" s="14"/>
    </row>
    <row r="19" spans="1:4" ht="15">
      <c r="A19" s="9" t="s">
        <v>87</v>
      </c>
      <c r="B19" s="13">
        <f>'Бюджет и ком.прием'!H32</f>
        <v>48</v>
      </c>
      <c r="C19" s="13">
        <f>B19-D19</f>
        <v>48</v>
      </c>
      <c r="D19" s="13">
        <f>'Ком.прием'!H32</f>
        <v>0</v>
      </c>
    </row>
    <row r="20" spans="1:4" ht="15">
      <c r="A20" s="11" t="s">
        <v>290</v>
      </c>
      <c r="B20" s="13"/>
      <c r="C20" s="13"/>
      <c r="D20" s="13"/>
    </row>
    <row r="21" spans="1:4" ht="15">
      <c r="A21" s="9"/>
      <c r="B21" s="15">
        <f>SUM(C21:D21)</f>
        <v>48</v>
      </c>
      <c r="C21" s="15">
        <f>SUM(C19:C19)</f>
        <v>48</v>
      </c>
      <c r="D21" s="15">
        <f>SUM(D19:D19)</f>
        <v>0</v>
      </c>
    </row>
    <row r="22" spans="1:4" ht="15">
      <c r="A22" s="9"/>
      <c r="B22" s="13"/>
      <c r="C22" s="13"/>
      <c r="D22" s="13"/>
    </row>
    <row r="23" spans="1:4" ht="15">
      <c r="A23" s="8" t="s">
        <v>36</v>
      </c>
      <c r="B23" s="13"/>
      <c r="C23" s="14"/>
      <c r="D23" s="14"/>
    </row>
    <row r="24" spans="1:4" ht="15">
      <c r="A24" s="9" t="s">
        <v>88</v>
      </c>
      <c r="B24" s="13">
        <f>'Бюджет и ком.прием'!H27</f>
        <v>36</v>
      </c>
      <c r="C24" s="13">
        <f>B24-D24</f>
        <v>32</v>
      </c>
      <c r="D24" s="13">
        <f>'Ком.прием'!H27</f>
        <v>4</v>
      </c>
    </row>
    <row r="25" spans="1:4" ht="15">
      <c r="A25" s="11" t="s">
        <v>255</v>
      </c>
      <c r="B25" s="13"/>
      <c r="C25" s="13"/>
      <c r="D25" s="13"/>
    </row>
    <row r="26" spans="1:4" ht="15">
      <c r="A26" s="9" t="s">
        <v>89</v>
      </c>
      <c r="B26" s="13">
        <f>'Бюджет и ком.прием'!H28</f>
        <v>43</v>
      </c>
      <c r="C26" s="13">
        <f>B26-D26</f>
        <v>40</v>
      </c>
      <c r="D26" s="13">
        <f>'Ком.прием'!H28</f>
        <v>3</v>
      </c>
    </row>
    <row r="27" spans="1:4" ht="15">
      <c r="A27" s="11" t="s">
        <v>230</v>
      </c>
      <c r="B27" s="13"/>
      <c r="C27" s="13"/>
      <c r="D27" s="13"/>
    </row>
    <row r="28" spans="1:4" ht="15">
      <c r="A28" s="9"/>
      <c r="B28" s="15">
        <f>SUM(C28:D28)</f>
        <v>79</v>
      </c>
      <c r="C28" s="15">
        <f>SUM(C24:C26)</f>
        <v>72</v>
      </c>
      <c r="D28" s="15">
        <f>SUM(D24:D26)</f>
        <v>7</v>
      </c>
    </row>
    <row r="29" spans="1:4" ht="15">
      <c r="A29" s="9"/>
      <c r="B29" s="13"/>
      <c r="C29" s="13"/>
      <c r="D29" s="13"/>
    </row>
    <row r="30" spans="1:4" ht="15">
      <c r="A30" s="8" t="s">
        <v>37</v>
      </c>
      <c r="B30" s="13"/>
      <c r="C30" s="14"/>
      <c r="D30" s="14"/>
    </row>
    <row r="31" spans="1:4" ht="15">
      <c r="A31" s="9" t="s">
        <v>90</v>
      </c>
      <c r="B31" s="13">
        <f>'Бюджет и ком.прием'!H33</f>
        <v>58</v>
      </c>
      <c r="C31" s="13">
        <f>B31-D31</f>
        <v>57</v>
      </c>
      <c r="D31" s="13">
        <f>'Ком.прием'!H33</f>
        <v>1</v>
      </c>
    </row>
    <row r="32" spans="1:4" ht="15">
      <c r="A32" s="11" t="s">
        <v>231</v>
      </c>
      <c r="B32" s="13"/>
      <c r="C32" s="13"/>
      <c r="D32" s="13"/>
    </row>
    <row r="33" spans="1:4" ht="15">
      <c r="A33" s="9"/>
      <c r="B33" s="15">
        <f>SUM(C33:D33)</f>
        <v>58</v>
      </c>
      <c r="C33" s="15">
        <f>SUM(C31:C31)</f>
        <v>57</v>
      </c>
      <c r="D33" s="15">
        <f>SUM(D31:D31)</f>
        <v>1</v>
      </c>
    </row>
    <row r="34" spans="1:4" ht="15">
      <c r="A34" s="9"/>
      <c r="B34" s="13"/>
      <c r="C34" s="13"/>
      <c r="D34" s="13"/>
    </row>
    <row r="35" spans="1:4" ht="15">
      <c r="A35" s="8" t="s">
        <v>38</v>
      </c>
      <c r="B35" s="13"/>
      <c r="C35" s="13"/>
      <c r="D35" s="14"/>
    </row>
    <row r="36" spans="1:4" ht="15">
      <c r="A36" s="9" t="s">
        <v>91</v>
      </c>
      <c r="B36" s="13">
        <f>'Бюджет и ком.прием'!H44</f>
        <v>52</v>
      </c>
      <c r="C36" s="13">
        <f>B36-D36</f>
        <v>49</v>
      </c>
      <c r="D36" s="13">
        <f>'Ком.прием'!H44</f>
        <v>3</v>
      </c>
    </row>
    <row r="37" spans="1:4" ht="15">
      <c r="A37" s="11" t="s">
        <v>291</v>
      </c>
      <c r="B37" s="13"/>
      <c r="C37" s="13"/>
      <c r="D37" s="13"/>
    </row>
    <row r="38" spans="1:4" ht="15">
      <c r="A38" s="9"/>
      <c r="B38" s="15">
        <f>SUM(C38:D38)</f>
        <v>52</v>
      </c>
      <c r="C38" s="15">
        <f>SUM(C36)</f>
        <v>49</v>
      </c>
      <c r="D38" s="15">
        <f>SUM(D36)</f>
        <v>3</v>
      </c>
    </row>
    <row r="39" spans="1:4" ht="15">
      <c r="A39" s="9"/>
      <c r="B39" s="13"/>
      <c r="C39" s="13"/>
      <c r="D39" s="13"/>
    </row>
    <row r="40" spans="1:4" ht="15">
      <c r="A40" s="8" t="s">
        <v>39</v>
      </c>
      <c r="B40" s="13"/>
      <c r="C40" s="13"/>
      <c r="D40" s="14"/>
    </row>
    <row r="41" spans="1:4" ht="15">
      <c r="A41" s="9" t="s">
        <v>118</v>
      </c>
      <c r="B41" s="13">
        <f>'Бюджет и ком.прием'!H30</f>
        <v>53</v>
      </c>
      <c r="C41" s="13">
        <f>B41-D41</f>
        <v>50</v>
      </c>
      <c r="D41" s="13">
        <f>'Ком.прием'!H30</f>
        <v>3</v>
      </c>
    </row>
    <row r="42" spans="1:4" ht="15">
      <c r="A42" s="11" t="s">
        <v>293</v>
      </c>
      <c r="B42" s="13"/>
      <c r="C42" s="13"/>
      <c r="D42" s="13"/>
    </row>
    <row r="43" spans="1:4" ht="15">
      <c r="A43" s="11" t="s">
        <v>232</v>
      </c>
      <c r="B43" s="13"/>
      <c r="C43" s="13"/>
      <c r="D43" s="13"/>
    </row>
    <row r="44" spans="1:4" ht="15">
      <c r="A44" s="11" t="s">
        <v>233</v>
      </c>
      <c r="B44" s="13"/>
      <c r="C44" s="13"/>
      <c r="D44" s="13"/>
    </row>
    <row r="45" spans="1:4" ht="15">
      <c r="A45" s="9" t="s">
        <v>160</v>
      </c>
      <c r="B45" s="13">
        <f>'Бюджет и ком.прием'!H31</f>
        <v>15</v>
      </c>
      <c r="C45" s="13">
        <f>B45-D45</f>
        <v>15</v>
      </c>
      <c r="D45" s="13">
        <f>'Ком.прием'!H31</f>
        <v>0</v>
      </c>
    </row>
    <row r="46" spans="1:4" ht="15">
      <c r="A46" s="11" t="s">
        <v>292</v>
      </c>
      <c r="B46" s="13"/>
      <c r="C46" s="13"/>
      <c r="D46" s="13"/>
    </row>
    <row r="47" spans="1:4" ht="15">
      <c r="A47" s="9"/>
      <c r="B47" s="15">
        <f>SUM(C47:D47)</f>
        <v>68</v>
      </c>
      <c r="C47" s="15">
        <f>SUM(C41:C45)</f>
        <v>65</v>
      </c>
      <c r="D47" s="15">
        <f>SUM(D41:D45)</f>
        <v>3</v>
      </c>
    </row>
    <row r="48" spans="1:4" ht="15">
      <c r="A48" s="9"/>
      <c r="B48" s="13"/>
      <c r="C48" s="13"/>
      <c r="D48" s="13"/>
    </row>
    <row r="49" spans="1:4" ht="15.75" thickBot="1">
      <c r="A49" s="8" t="s">
        <v>40</v>
      </c>
      <c r="B49" s="13"/>
      <c r="C49" s="13"/>
      <c r="D49" s="14"/>
    </row>
    <row r="50" spans="1:8" ht="16.5" customHeight="1" thickBot="1">
      <c r="A50" s="205" t="s">
        <v>92</v>
      </c>
      <c r="B50" s="13">
        <f>'Бюджет и ком.прием'!H40</f>
        <v>16</v>
      </c>
      <c r="C50" s="13">
        <f>B50-D50</f>
        <v>9</v>
      </c>
      <c r="D50" s="13">
        <f>'Ком.прием'!H40</f>
        <v>7</v>
      </c>
      <c r="H50" s="6"/>
    </row>
    <row r="51" spans="1:8" ht="16.5" customHeight="1">
      <c r="A51" s="11" t="s">
        <v>234</v>
      </c>
      <c r="B51" s="13"/>
      <c r="C51" s="13"/>
      <c r="D51" s="13"/>
      <c r="H51" s="4"/>
    </row>
    <row r="52" spans="1:4" ht="15">
      <c r="A52" s="9"/>
      <c r="B52" s="15">
        <f>SUM(C52:D52)</f>
        <v>16</v>
      </c>
      <c r="C52" s="15">
        <f>SUM(C50:C50)</f>
        <v>9</v>
      </c>
      <c r="D52" s="15">
        <f>SUM(D50:D50)</f>
        <v>7</v>
      </c>
    </row>
    <row r="53" spans="1:4" ht="15">
      <c r="A53" s="9"/>
      <c r="B53" s="13"/>
      <c r="C53" s="13"/>
      <c r="D53" s="13"/>
    </row>
    <row r="54" spans="1:4" ht="15">
      <c r="A54" s="8" t="s">
        <v>51</v>
      </c>
      <c r="B54" s="13"/>
      <c r="C54" s="13"/>
      <c r="D54" s="14"/>
    </row>
    <row r="55" spans="1:4" ht="15">
      <c r="A55" s="9" t="s">
        <v>148</v>
      </c>
      <c r="B55" s="13">
        <f>'Бюджет и ком.прием'!H35</f>
        <v>548</v>
      </c>
      <c r="C55" s="13">
        <f>B55-D55</f>
        <v>62</v>
      </c>
      <c r="D55" s="13">
        <f>'Ком.прием'!H35</f>
        <v>486</v>
      </c>
    </row>
    <row r="56" spans="1:4" ht="15">
      <c r="A56" s="9"/>
      <c r="B56" s="15">
        <f>SUM(C56:D56)</f>
        <v>548</v>
      </c>
      <c r="C56" s="15">
        <f>SUM(C54:C55)</f>
        <v>62</v>
      </c>
      <c r="D56" s="15">
        <f>SUM(D54:D55)</f>
        <v>486</v>
      </c>
    </row>
    <row r="57" spans="1:4" ht="15">
      <c r="A57" s="9"/>
      <c r="B57" s="13"/>
      <c r="C57" s="13"/>
      <c r="D57" s="13"/>
    </row>
    <row r="58" spans="1:4" ht="15">
      <c r="A58" s="8" t="s">
        <v>52</v>
      </c>
      <c r="B58" s="13"/>
      <c r="C58" s="13"/>
      <c r="D58" s="14"/>
    </row>
    <row r="59" spans="1:4" ht="15">
      <c r="A59" s="9" t="s">
        <v>149</v>
      </c>
      <c r="B59" s="13">
        <f>'Бюджет и ком.прием'!H36</f>
        <v>158</v>
      </c>
      <c r="C59" s="13">
        <f>B59-D59</f>
        <v>81</v>
      </c>
      <c r="D59" s="13">
        <f>'Ком.прием'!H36</f>
        <v>77</v>
      </c>
    </row>
    <row r="60" spans="1:4" ht="15">
      <c r="A60" s="9"/>
      <c r="B60" s="15">
        <f>SUM(C60:D60)</f>
        <v>158</v>
      </c>
      <c r="C60" s="15">
        <f>SUM(C58:C59)</f>
        <v>81</v>
      </c>
      <c r="D60" s="15">
        <f>SUM(D58:D59)</f>
        <v>77</v>
      </c>
    </row>
    <row r="61" spans="1:4" ht="15">
      <c r="A61" s="9"/>
      <c r="B61" s="13"/>
      <c r="C61" s="13"/>
      <c r="D61" s="13"/>
    </row>
    <row r="62" spans="1:4" ht="15">
      <c r="A62" s="8" t="s">
        <v>41</v>
      </c>
      <c r="B62" s="13"/>
      <c r="C62" s="13"/>
      <c r="D62" s="14"/>
    </row>
    <row r="63" spans="1:4" ht="15">
      <c r="A63" s="9" t="s">
        <v>93</v>
      </c>
      <c r="B63" s="13">
        <f>'Бюджет и ком.прием'!H19</f>
        <v>17</v>
      </c>
      <c r="C63" s="13">
        <f>B63-D63</f>
        <v>14</v>
      </c>
      <c r="D63" s="13">
        <f>'Ком.прием'!H19</f>
        <v>3</v>
      </c>
    </row>
    <row r="64" spans="1:4" ht="15">
      <c r="A64" s="11" t="s">
        <v>294</v>
      </c>
      <c r="B64" s="13"/>
      <c r="C64" s="13"/>
      <c r="D64" s="13"/>
    </row>
    <row r="65" spans="1:4" ht="15">
      <c r="A65" s="9"/>
      <c r="B65" s="15">
        <f>SUM(C65:D65)</f>
        <v>17</v>
      </c>
      <c r="C65" s="15">
        <f>SUM(C63:C63)</f>
        <v>14</v>
      </c>
      <c r="D65" s="15">
        <f>SUM(D63:D63)</f>
        <v>3</v>
      </c>
    </row>
    <row r="66" spans="1:4" ht="15">
      <c r="A66" s="9"/>
      <c r="B66" s="13"/>
      <c r="C66" s="13"/>
      <c r="D66" s="13"/>
    </row>
    <row r="67" spans="1:4" ht="15">
      <c r="A67" s="8" t="s">
        <v>42</v>
      </c>
      <c r="B67" s="13"/>
      <c r="C67" s="13"/>
      <c r="D67" s="14"/>
    </row>
    <row r="68" spans="1:4" ht="15">
      <c r="A68" s="9" t="s">
        <v>258</v>
      </c>
      <c r="B68" s="17">
        <f>SUM(B69:B72)</f>
        <v>225</v>
      </c>
      <c r="C68" s="17">
        <f>SUM(C69:C72)</f>
        <v>103</v>
      </c>
      <c r="D68" s="17">
        <f>SUM(D69:D72)</f>
        <v>122</v>
      </c>
    </row>
    <row r="69" spans="1:4" ht="15">
      <c r="A69" s="10" t="s">
        <v>126</v>
      </c>
      <c r="B69" s="13">
        <f>'Бюджет и ком.прием'!H18</f>
        <v>96</v>
      </c>
      <c r="C69" s="13">
        <f aca="true" t="shared" si="0" ref="C69:C81">B69-D69</f>
        <v>39</v>
      </c>
      <c r="D69" s="13">
        <f>'Ком.прием'!H18</f>
        <v>57</v>
      </c>
    </row>
    <row r="70" spans="1:4" ht="15">
      <c r="A70" s="10" t="s">
        <v>252</v>
      </c>
      <c r="B70" s="13"/>
      <c r="C70" s="13"/>
      <c r="D70" s="13"/>
    </row>
    <row r="71" spans="1:4" ht="15">
      <c r="A71" s="10" t="s">
        <v>253</v>
      </c>
      <c r="B71" s="13"/>
      <c r="C71" s="13"/>
      <c r="D71" s="13"/>
    </row>
    <row r="72" spans="1:4" ht="15">
      <c r="A72" s="10" t="s">
        <v>254</v>
      </c>
      <c r="B72" s="13">
        <f>'Бюджет и ком.прием'!H48</f>
        <v>129</v>
      </c>
      <c r="C72" s="13">
        <f t="shared" si="0"/>
        <v>64</v>
      </c>
      <c r="D72" s="13">
        <f>'Ком.прием'!H48</f>
        <v>65</v>
      </c>
    </row>
    <row r="73" spans="1:4" ht="15">
      <c r="A73" s="9" t="s">
        <v>94</v>
      </c>
      <c r="B73" s="13">
        <f>'Бюджет и ком.прием'!H45</f>
        <v>89</v>
      </c>
      <c r="C73" s="13">
        <f t="shared" si="0"/>
        <v>62</v>
      </c>
      <c r="D73" s="13">
        <f>'Ком.прием'!H45</f>
        <v>27</v>
      </c>
    </row>
    <row r="74" spans="1:4" ht="15">
      <c r="A74" s="10" t="s">
        <v>235</v>
      </c>
      <c r="B74" s="13"/>
      <c r="C74" s="13"/>
      <c r="D74" s="13"/>
    </row>
    <row r="75" spans="1:4" ht="15">
      <c r="A75" s="10" t="s">
        <v>236</v>
      </c>
      <c r="B75" s="13"/>
      <c r="C75" s="13"/>
      <c r="D75" s="13"/>
    </row>
    <row r="76" spans="1:4" ht="15">
      <c r="A76" s="10" t="s">
        <v>237</v>
      </c>
      <c r="B76" s="13"/>
      <c r="C76" s="13"/>
      <c r="D76" s="13"/>
    </row>
    <row r="77" spans="1:4" ht="15">
      <c r="A77" s="9" t="s">
        <v>95</v>
      </c>
      <c r="B77" s="13">
        <f>'Бюджет и ком.прием'!H46</f>
        <v>27</v>
      </c>
      <c r="C77" s="13">
        <f t="shared" si="0"/>
        <v>0</v>
      </c>
      <c r="D77" s="13">
        <f>'Ком.прием'!H46</f>
        <v>27</v>
      </c>
    </row>
    <row r="78" spans="1:4" ht="15">
      <c r="A78" s="10" t="s">
        <v>295</v>
      </c>
      <c r="B78" s="13"/>
      <c r="C78" s="13"/>
      <c r="D78" s="13"/>
    </row>
    <row r="79" spans="1:4" ht="15">
      <c r="A79" s="9" t="s">
        <v>96</v>
      </c>
      <c r="B79" s="13">
        <f>'Бюджет и ком.прием'!H29</f>
        <v>10</v>
      </c>
      <c r="C79" s="13">
        <f t="shared" si="0"/>
        <v>10</v>
      </c>
      <c r="D79" s="13">
        <f>'Ком.прием'!H29</f>
        <v>0</v>
      </c>
    </row>
    <row r="80" spans="1:4" ht="15">
      <c r="A80" s="10" t="s">
        <v>238</v>
      </c>
      <c r="B80" s="13"/>
      <c r="C80" s="13"/>
      <c r="D80" s="13"/>
    </row>
    <row r="81" spans="1:4" ht="15">
      <c r="A81" s="9" t="s">
        <v>239</v>
      </c>
      <c r="B81" s="13">
        <f>'Бюджет и ком.прием'!H49</f>
        <v>205</v>
      </c>
      <c r="C81" s="13">
        <f t="shared" si="0"/>
        <v>0</v>
      </c>
      <c r="D81" s="13">
        <f>'Ком.прием'!H49</f>
        <v>205</v>
      </c>
    </row>
    <row r="82" spans="1:4" ht="30">
      <c r="A82" s="248" t="s">
        <v>240</v>
      </c>
      <c r="B82" s="13"/>
      <c r="C82" s="13"/>
      <c r="D82" s="13"/>
    </row>
    <row r="83" spans="1:4" ht="15">
      <c r="A83" s="9"/>
      <c r="B83" s="15">
        <f>SUM(C83:D83)</f>
        <v>556</v>
      </c>
      <c r="C83" s="18">
        <f>SUM(C68,C73:C79)</f>
        <v>175</v>
      </c>
      <c r="D83" s="126">
        <f>SUM(D68,D73:D81)</f>
        <v>381</v>
      </c>
    </row>
    <row r="84" spans="1:4" ht="15">
      <c r="A84" s="9"/>
      <c r="B84" s="13"/>
      <c r="C84" s="13"/>
      <c r="D84" s="13"/>
    </row>
    <row r="85" spans="1:4" ht="15">
      <c r="A85" s="8" t="s">
        <v>43</v>
      </c>
      <c r="B85" s="13"/>
      <c r="C85" s="13"/>
      <c r="D85" s="14"/>
    </row>
    <row r="86" spans="1:4" ht="15">
      <c r="A86" s="9" t="s">
        <v>97</v>
      </c>
      <c r="B86" s="13">
        <f>'Бюджет и ком.прием'!H11</f>
        <v>71</v>
      </c>
      <c r="C86" s="13">
        <f>B86-D86</f>
        <v>71</v>
      </c>
      <c r="D86" s="13">
        <f>'Ком.прием'!H11</f>
        <v>0</v>
      </c>
    </row>
    <row r="87" spans="1:4" ht="15">
      <c r="A87" s="10" t="s">
        <v>296</v>
      </c>
      <c r="B87" s="13"/>
      <c r="C87" s="13"/>
      <c r="D87" s="13"/>
    </row>
    <row r="88" spans="1:4" ht="15">
      <c r="A88" s="9" t="s">
        <v>98</v>
      </c>
      <c r="B88" s="13">
        <f>'Бюджет и ком.прием'!H20</f>
        <v>22</v>
      </c>
      <c r="C88" s="13">
        <f>B88-D88</f>
        <v>22</v>
      </c>
      <c r="D88" s="13">
        <f>'Ком.прием'!H20</f>
        <v>0</v>
      </c>
    </row>
    <row r="89" spans="1:4" ht="15">
      <c r="A89" s="11" t="s">
        <v>241</v>
      </c>
      <c r="B89" s="13"/>
      <c r="C89" s="13"/>
      <c r="D89" s="13"/>
    </row>
    <row r="90" spans="1:4" ht="15">
      <c r="A90" s="9"/>
      <c r="B90" s="15">
        <f>SUM(C90:D90)</f>
        <v>93</v>
      </c>
      <c r="C90" s="15">
        <f>SUM(C86:C88)</f>
        <v>93</v>
      </c>
      <c r="D90" s="15">
        <f>SUM(D86:D88)</f>
        <v>0</v>
      </c>
    </row>
    <row r="91" spans="1:4" ht="15">
      <c r="A91" s="9"/>
      <c r="B91" s="13"/>
      <c r="C91" s="13"/>
      <c r="D91" s="13"/>
    </row>
    <row r="92" spans="1:4" ht="15">
      <c r="A92" s="8" t="s">
        <v>44</v>
      </c>
      <c r="B92" s="13"/>
      <c r="C92" s="13"/>
      <c r="D92" s="14"/>
    </row>
    <row r="93" spans="1:4" ht="15">
      <c r="A93" s="9" t="s">
        <v>99</v>
      </c>
      <c r="B93" s="13">
        <f>'Бюджет и ком.прием'!H14</f>
        <v>612</v>
      </c>
      <c r="C93" s="13">
        <f>B93-D93</f>
        <v>29</v>
      </c>
      <c r="D93" s="13">
        <f>'Ком.прием'!H14</f>
        <v>583</v>
      </c>
    </row>
    <row r="94" spans="1:4" ht="15">
      <c r="A94" s="10" t="s">
        <v>297</v>
      </c>
      <c r="B94" s="13"/>
      <c r="C94" s="13"/>
      <c r="D94" s="13"/>
    </row>
    <row r="95" spans="1:4" ht="15">
      <c r="A95" s="9" t="s">
        <v>216</v>
      </c>
      <c r="B95" s="13">
        <f>'Бюджет и ком.прием'!H15</f>
        <v>138</v>
      </c>
      <c r="C95" s="13">
        <f>B95-D95</f>
        <v>0</v>
      </c>
      <c r="D95" s="13">
        <f>'Ком.прием'!H15</f>
        <v>138</v>
      </c>
    </row>
    <row r="96" spans="1:4" ht="15">
      <c r="A96" s="248" t="s">
        <v>242</v>
      </c>
      <c r="B96" s="13"/>
      <c r="C96" s="13"/>
      <c r="D96" s="13"/>
    </row>
    <row r="97" spans="1:4" ht="15">
      <c r="A97" s="9"/>
      <c r="B97" s="15">
        <f>SUM(C97:D97)</f>
        <v>750</v>
      </c>
      <c r="C97" s="15">
        <f>SUM(C93:C95)</f>
        <v>29</v>
      </c>
      <c r="D97" s="15">
        <f>SUM(D93:D95)</f>
        <v>721</v>
      </c>
    </row>
    <row r="98" spans="1:4" ht="15">
      <c r="A98" s="9"/>
      <c r="B98" s="13"/>
      <c r="C98" s="13"/>
      <c r="D98" s="13"/>
    </row>
    <row r="99" spans="1:4" ht="30.75">
      <c r="A99" s="8" t="s">
        <v>45</v>
      </c>
      <c r="B99" s="13"/>
      <c r="C99" s="13"/>
      <c r="D99" s="14"/>
    </row>
    <row r="100" spans="1:4" ht="15">
      <c r="A100" s="9" t="s">
        <v>263</v>
      </c>
      <c r="B100" s="13">
        <f>'Бюджет и ком.прием'!H9</f>
        <v>6</v>
      </c>
      <c r="C100" s="13">
        <f>B100-D100</f>
        <v>0</v>
      </c>
      <c r="D100" s="13">
        <f>'Ком.прием'!H9</f>
        <v>6</v>
      </c>
    </row>
    <row r="101" spans="1:4" ht="15">
      <c r="A101" s="10" t="s">
        <v>299</v>
      </c>
      <c r="B101" s="13"/>
      <c r="C101" s="13"/>
      <c r="D101" s="13"/>
    </row>
    <row r="102" spans="1:4" ht="15">
      <c r="A102" s="9" t="s">
        <v>100</v>
      </c>
      <c r="B102" s="13">
        <f>'Бюджет и ком.прием'!H8</f>
        <v>88</v>
      </c>
      <c r="C102" s="13">
        <f>B102-D102</f>
        <v>45</v>
      </c>
      <c r="D102" s="13">
        <f>'Ком.прием'!H8</f>
        <v>43</v>
      </c>
    </row>
    <row r="103" spans="1:4" ht="15">
      <c r="A103" s="10" t="s">
        <v>298</v>
      </c>
      <c r="B103" s="13"/>
      <c r="C103" s="13"/>
      <c r="D103" s="13"/>
    </row>
    <row r="104" spans="1:4" ht="15">
      <c r="A104" s="9"/>
      <c r="B104" s="15">
        <f>SUM(C104:D104)</f>
        <v>94</v>
      </c>
      <c r="C104" s="15">
        <f>SUM(C100:C102)</f>
        <v>45</v>
      </c>
      <c r="D104" s="15">
        <f>SUM(D100:D102)</f>
        <v>49</v>
      </c>
    </row>
    <row r="105" spans="1:4" ht="15">
      <c r="A105" s="9"/>
      <c r="B105" s="16"/>
      <c r="C105" s="16"/>
      <c r="D105" s="16"/>
    </row>
    <row r="106" spans="1:4" ht="15">
      <c r="A106" s="8" t="s">
        <v>46</v>
      </c>
      <c r="B106" s="13"/>
      <c r="C106" s="13"/>
      <c r="D106" s="14"/>
    </row>
    <row r="107" spans="1:4" ht="15">
      <c r="A107" s="9" t="s">
        <v>243</v>
      </c>
      <c r="B107" s="13">
        <f>'Бюджет и ком.прием'!H47</f>
        <v>72</v>
      </c>
      <c r="C107" s="13">
        <f>B107-D107</f>
        <v>51</v>
      </c>
      <c r="D107" s="13">
        <f>'Ком.прием'!H47</f>
        <v>21</v>
      </c>
    </row>
    <row r="108" spans="1:4" ht="16.5" customHeight="1">
      <c r="A108" s="11" t="s">
        <v>244</v>
      </c>
      <c r="B108" s="13"/>
      <c r="C108" s="13"/>
      <c r="D108" s="13"/>
    </row>
    <row r="109" spans="1:4" ht="15">
      <c r="A109" s="9"/>
      <c r="B109" s="15">
        <f>SUM(C109:D109)</f>
        <v>72</v>
      </c>
      <c r="C109" s="15">
        <f>SUM(C107:C107)</f>
        <v>51</v>
      </c>
      <c r="D109" s="15">
        <f>SUM(D107:D107)</f>
        <v>21</v>
      </c>
    </row>
    <row r="110" spans="1:4" ht="15">
      <c r="A110" s="9"/>
      <c r="B110" s="16"/>
      <c r="C110" s="16"/>
      <c r="D110" s="16"/>
    </row>
    <row r="111" spans="1:4" ht="15">
      <c r="A111" s="8" t="s">
        <v>47</v>
      </c>
      <c r="B111" s="13"/>
      <c r="C111" s="13"/>
      <c r="D111" s="14"/>
    </row>
    <row r="112" spans="1:4" ht="15">
      <c r="A112" s="9" t="s">
        <v>270</v>
      </c>
      <c r="B112" s="17">
        <f>SUM(B113:B117)</f>
        <v>248</v>
      </c>
      <c r="C112" s="17">
        <f aca="true" t="shared" si="1" ref="C112:C131">B112-D112</f>
        <v>229</v>
      </c>
      <c r="D112" s="17">
        <f>SUM(D113:D117)</f>
        <v>19</v>
      </c>
    </row>
    <row r="113" spans="1:4" ht="15">
      <c r="A113" s="10" t="s">
        <v>103</v>
      </c>
      <c r="B113" s="16">
        <f>'Бюджет и ком.прием'!H21</f>
        <v>59</v>
      </c>
      <c r="C113" s="16">
        <f t="shared" si="1"/>
        <v>54</v>
      </c>
      <c r="D113" s="16">
        <f>'Ком.прием'!H21</f>
        <v>5</v>
      </c>
    </row>
    <row r="114" spans="1:4" ht="15">
      <c r="A114" s="10" t="s">
        <v>104</v>
      </c>
      <c r="B114" s="13">
        <f>'Бюджет и ком.прием'!H22</f>
        <v>16</v>
      </c>
      <c r="C114" s="16">
        <f t="shared" si="1"/>
        <v>16</v>
      </c>
      <c r="D114" s="13">
        <f>'Ком.прием'!H22</f>
        <v>0</v>
      </c>
    </row>
    <row r="115" spans="1:4" ht="15">
      <c r="A115" s="10" t="s">
        <v>217</v>
      </c>
      <c r="B115" s="13">
        <f>'Бюджет и ком.прием'!H23</f>
        <v>28</v>
      </c>
      <c r="C115" s="16">
        <f t="shared" si="1"/>
        <v>28</v>
      </c>
      <c r="D115" s="13">
        <f>'Ком.прием'!H23</f>
        <v>0</v>
      </c>
    </row>
    <row r="116" spans="1:4" ht="15">
      <c r="A116" s="10" t="s">
        <v>105</v>
      </c>
      <c r="B116" s="13">
        <f>'Бюджет и ком.прием'!H52</f>
        <v>44</v>
      </c>
      <c r="C116" s="16">
        <f t="shared" si="1"/>
        <v>41</v>
      </c>
      <c r="D116" s="13">
        <f>'Ком.прием'!H52</f>
        <v>3</v>
      </c>
    </row>
    <row r="117" spans="1:4" ht="15">
      <c r="A117" s="10" t="s">
        <v>106</v>
      </c>
      <c r="B117" s="13">
        <f>'Бюджет и ком.прием'!H54</f>
        <v>101</v>
      </c>
      <c r="C117" s="16">
        <f t="shared" si="1"/>
        <v>90</v>
      </c>
      <c r="D117" s="13">
        <f>'Ком.прием'!H54</f>
        <v>11</v>
      </c>
    </row>
    <row r="118" spans="1:4" ht="15">
      <c r="A118" s="9" t="s">
        <v>101</v>
      </c>
      <c r="B118" s="13">
        <f>'Бюджет и ком.прием'!H26</f>
        <v>64</v>
      </c>
      <c r="C118" s="16">
        <f t="shared" si="1"/>
        <v>60</v>
      </c>
      <c r="D118" s="13">
        <f>'Ком.прием'!H26</f>
        <v>4</v>
      </c>
    </row>
    <row r="119" spans="1:4" ht="15">
      <c r="A119" s="358" t="s">
        <v>260</v>
      </c>
      <c r="B119" s="13"/>
      <c r="C119" s="16"/>
      <c r="D119" s="13"/>
    </row>
    <row r="120" spans="1:4" ht="15">
      <c r="A120" s="10" t="s">
        <v>245</v>
      </c>
      <c r="B120" s="13"/>
      <c r="C120" s="16"/>
      <c r="D120" s="13"/>
    </row>
    <row r="121" spans="1:4" ht="18" customHeight="1">
      <c r="A121" s="116" t="s">
        <v>271</v>
      </c>
      <c r="B121" s="344">
        <f>SUM(B122:B123)</f>
        <v>47</v>
      </c>
      <c r="C121" s="344">
        <f>SUM(C122:C123)</f>
        <v>47</v>
      </c>
      <c r="D121" s="344">
        <f>SUM(D122:D123)</f>
        <v>0</v>
      </c>
    </row>
    <row r="122" spans="1:4" ht="15">
      <c r="A122" s="10" t="s">
        <v>268</v>
      </c>
      <c r="B122" s="13">
        <f>'Бюджет и ком.прием'!H24</f>
        <v>33</v>
      </c>
      <c r="C122" s="16">
        <f>Бюджет!H24</f>
        <v>33</v>
      </c>
      <c r="D122" s="13">
        <f>'Ком.прием'!H24</f>
        <v>0</v>
      </c>
    </row>
    <row r="123" spans="1:4" ht="15">
      <c r="A123" s="10" t="s">
        <v>269</v>
      </c>
      <c r="B123" s="13">
        <f>'Бюджет и ком.прием'!H25</f>
        <v>14</v>
      </c>
      <c r="C123" s="16">
        <f t="shared" si="1"/>
        <v>14</v>
      </c>
      <c r="D123" s="13">
        <f>'Ком.прием'!H25</f>
        <v>0</v>
      </c>
    </row>
    <row r="124" spans="1:4" ht="30">
      <c r="A124" s="205" t="s">
        <v>303</v>
      </c>
      <c r="B124" s="17">
        <f>SUM(B125:B131)</f>
        <v>412</v>
      </c>
      <c r="C124" s="17">
        <f t="shared" si="1"/>
        <v>350</v>
      </c>
      <c r="D124" s="17">
        <f>SUM(D125:D131)</f>
        <v>62</v>
      </c>
    </row>
    <row r="125" spans="1:4" ht="15">
      <c r="A125" s="11" t="s">
        <v>166</v>
      </c>
      <c r="B125" s="16">
        <f>'Бюджет и ком.прием'!H7</f>
        <v>50</v>
      </c>
      <c r="C125" s="16">
        <f t="shared" si="1"/>
        <v>50</v>
      </c>
      <c r="D125" s="16">
        <f>'Ком.прием'!H7</f>
        <v>0</v>
      </c>
    </row>
    <row r="126" spans="1:4" ht="30">
      <c r="A126" s="10" t="s">
        <v>246</v>
      </c>
      <c r="B126" s="13">
        <f>'Бюджет и ком.прием'!H6</f>
        <v>31</v>
      </c>
      <c r="C126" s="16">
        <f>B126-D126</f>
        <v>31</v>
      </c>
      <c r="D126" s="13">
        <f>'Ком.прием'!H6</f>
        <v>0</v>
      </c>
    </row>
    <row r="127" spans="1:4" ht="15">
      <c r="A127" s="10" t="s">
        <v>280</v>
      </c>
      <c r="B127" s="13">
        <f>'Бюджет и ком.прием'!H12</f>
        <v>94</v>
      </c>
      <c r="C127" s="16">
        <f t="shared" si="1"/>
        <v>79</v>
      </c>
      <c r="D127" s="13">
        <f>'Ком.прием'!H12</f>
        <v>15</v>
      </c>
    </row>
    <row r="128" spans="1:4" ht="15">
      <c r="A128" s="10" t="s">
        <v>281</v>
      </c>
      <c r="B128" s="13">
        <f>'Бюджет и ком.прием'!H34</f>
        <v>72</v>
      </c>
      <c r="C128" s="16">
        <f t="shared" si="1"/>
        <v>50</v>
      </c>
      <c r="D128" s="13">
        <f>'Ком.прием'!H34</f>
        <v>22</v>
      </c>
    </row>
    <row r="129" spans="1:4" ht="15">
      <c r="A129" s="10" t="s">
        <v>282</v>
      </c>
      <c r="B129" s="13">
        <f>'Бюджет и ком.прием'!H38</f>
        <v>48</v>
      </c>
      <c r="C129" s="16">
        <f t="shared" si="1"/>
        <v>37</v>
      </c>
      <c r="D129" s="13">
        <f>'Ком.прием'!H38</f>
        <v>11</v>
      </c>
    </row>
    <row r="130" spans="1:4" ht="29.25" customHeight="1">
      <c r="A130" s="10" t="s">
        <v>247</v>
      </c>
      <c r="B130" s="13">
        <f>'Бюджет и ком.прием'!H17</f>
        <v>71</v>
      </c>
      <c r="C130" s="16">
        <f t="shared" si="1"/>
        <v>63</v>
      </c>
      <c r="D130" s="13">
        <f>'Ком.прием'!H17</f>
        <v>8</v>
      </c>
    </row>
    <row r="131" spans="1:4" ht="15" customHeight="1">
      <c r="A131" s="10" t="s">
        <v>248</v>
      </c>
      <c r="B131" s="13">
        <f>'Бюджет и ком.прием'!H43</f>
        <v>46</v>
      </c>
      <c r="C131" s="16">
        <f t="shared" si="1"/>
        <v>40</v>
      </c>
      <c r="D131" s="13">
        <f>'Ком.прием'!H43</f>
        <v>6</v>
      </c>
    </row>
    <row r="132" spans="1:4" ht="15">
      <c r="A132" s="9"/>
      <c r="B132" s="15">
        <f>SUM(C132:D132)</f>
        <v>771</v>
      </c>
      <c r="C132" s="19">
        <f>SUM(C112,C124,C118,C121)</f>
        <v>686</v>
      </c>
      <c r="D132" s="19">
        <f>SUM(D112,D124,D118,D121)</f>
        <v>85</v>
      </c>
    </row>
    <row r="133" spans="1:4" ht="15">
      <c r="A133" s="9"/>
      <c r="B133" s="13"/>
      <c r="C133" s="13"/>
      <c r="D133" s="13"/>
    </row>
    <row r="134" spans="1:4" ht="15">
      <c r="A134" s="8" t="s">
        <v>48</v>
      </c>
      <c r="B134" s="13"/>
      <c r="C134" s="13"/>
      <c r="D134" s="14"/>
    </row>
    <row r="135" spans="1:4" ht="16.5" customHeight="1">
      <c r="A135" s="9" t="s">
        <v>279</v>
      </c>
      <c r="B135" s="17">
        <f>SUM(B136:B137)</f>
        <v>102</v>
      </c>
      <c r="C135" s="17">
        <f>SUM(C136:C137)</f>
        <v>95</v>
      </c>
      <c r="D135" s="17">
        <f>SUM(D136:D137)</f>
        <v>7</v>
      </c>
    </row>
    <row r="136" spans="1:4" ht="15">
      <c r="A136" s="10" t="s">
        <v>107</v>
      </c>
      <c r="B136" s="16">
        <f>'Бюджет и ком.прием'!H4</f>
        <v>66</v>
      </c>
      <c r="C136" s="16">
        <f>B136-D136</f>
        <v>59</v>
      </c>
      <c r="D136" s="16">
        <f>'Ком.прием'!H4</f>
        <v>7</v>
      </c>
    </row>
    <row r="137" spans="1:4" ht="15">
      <c r="A137" s="10" t="s">
        <v>125</v>
      </c>
      <c r="B137" s="16">
        <f>'Бюджет и ком.прием'!H5</f>
        <v>36</v>
      </c>
      <c r="C137" s="16">
        <f>B137-D137</f>
        <v>36</v>
      </c>
      <c r="D137" s="16">
        <f>'Ком.прием'!H5</f>
        <v>0</v>
      </c>
    </row>
    <row r="138" spans="1:4" ht="15">
      <c r="A138" s="9" t="s">
        <v>110</v>
      </c>
      <c r="B138" s="16">
        <f>'Бюджет и ком.прием'!H16</f>
        <v>193</v>
      </c>
      <c r="C138" s="16">
        <f>B138-D138</f>
        <v>106</v>
      </c>
      <c r="D138" s="16">
        <f>'Ком.прием'!H16</f>
        <v>87</v>
      </c>
    </row>
    <row r="139" spans="1:4" ht="15">
      <c r="A139" s="10" t="s">
        <v>250</v>
      </c>
      <c r="B139" s="16"/>
      <c r="C139" s="16"/>
      <c r="D139" s="16"/>
    </row>
    <row r="140" spans="1:4" ht="15">
      <c r="A140" s="9"/>
      <c r="B140" s="15">
        <f>SUM(C140:D140)</f>
        <v>295</v>
      </c>
      <c r="C140" s="19">
        <f>SUM(C135,C138)</f>
        <v>201</v>
      </c>
      <c r="D140" s="19">
        <f>SUM(D135,D138)</f>
        <v>94</v>
      </c>
    </row>
    <row r="141" spans="1:4" ht="15">
      <c r="A141" s="9"/>
      <c r="B141" s="13"/>
      <c r="C141" s="13"/>
      <c r="D141" s="13"/>
    </row>
    <row r="142" spans="1:4" ht="15">
      <c r="A142" s="8" t="s">
        <v>49</v>
      </c>
      <c r="B142" s="13"/>
      <c r="C142" s="13"/>
      <c r="D142" s="14"/>
    </row>
    <row r="143" spans="1:4" ht="15">
      <c r="A143" s="9" t="s">
        <v>111</v>
      </c>
      <c r="B143" s="13">
        <f>'Бюджет и ком.прием'!H10</f>
        <v>86</v>
      </c>
      <c r="C143" s="13">
        <f>B143-D143</f>
        <v>73</v>
      </c>
      <c r="D143" s="13">
        <f>'Ком.прием'!H10</f>
        <v>13</v>
      </c>
    </row>
    <row r="144" spans="1:4" ht="15">
      <c r="A144" s="10" t="s">
        <v>300</v>
      </c>
      <c r="B144" s="13"/>
      <c r="C144" s="13"/>
      <c r="D144" s="13"/>
    </row>
    <row r="145" spans="1:4" ht="15">
      <c r="A145" s="9"/>
      <c r="B145" s="15">
        <f>SUM(C145:D145)</f>
        <v>86</v>
      </c>
      <c r="C145" s="15">
        <f>SUM(C143:C143)</f>
        <v>73</v>
      </c>
      <c r="D145" s="15">
        <f>SUM(D143:D143)</f>
        <v>13</v>
      </c>
    </row>
    <row r="146" spans="1:4" ht="15">
      <c r="A146" s="9"/>
      <c r="B146" s="13"/>
      <c r="C146" s="13"/>
      <c r="D146" s="13"/>
    </row>
    <row r="147" spans="1:4" ht="15">
      <c r="A147" s="8" t="s">
        <v>50</v>
      </c>
      <c r="B147" s="13"/>
      <c r="C147" s="13"/>
      <c r="D147" s="14"/>
    </row>
    <row r="148" spans="1:4" ht="15">
      <c r="A148" s="9" t="s">
        <v>112</v>
      </c>
      <c r="B148" s="16">
        <f>'Бюджет и ком.прием'!H53</f>
        <v>68</v>
      </c>
      <c r="C148" s="16">
        <f>B148-D148</f>
        <v>66</v>
      </c>
      <c r="D148" s="16">
        <f>'Ком.прием'!H53</f>
        <v>2</v>
      </c>
    </row>
    <row r="149" spans="1:4" ht="15">
      <c r="A149" s="10" t="s">
        <v>249</v>
      </c>
      <c r="B149" s="16"/>
      <c r="C149" s="16"/>
      <c r="D149" s="16"/>
    </row>
    <row r="150" spans="1:4" ht="15">
      <c r="A150" s="9"/>
      <c r="B150" s="15">
        <f>SUM(C150:D150)</f>
        <v>68</v>
      </c>
      <c r="C150" s="15">
        <f>SUM(C148:C148)</f>
        <v>66</v>
      </c>
      <c r="D150" s="15">
        <f>SUM(D148:D148)</f>
        <v>2</v>
      </c>
    </row>
    <row r="151" spans="1:4" ht="15">
      <c r="A151" s="9"/>
      <c r="B151" s="13"/>
      <c r="C151" s="13"/>
      <c r="D151" s="13"/>
    </row>
    <row r="152" spans="1:4" ht="15">
      <c r="A152" s="8" t="s">
        <v>146</v>
      </c>
      <c r="B152" s="13"/>
      <c r="C152" s="14"/>
      <c r="D152" s="14"/>
    </row>
    <row r="153" spans="1:4" ht="15">
      <c r="A153" s="9" t="s">
        <v>150</v>
      </c>
      <c r="B153" s="13">
        <f>'Бюджет и ком.прием'!H50</f>
        <v>28</v>
      </c>
      <c r="C153" s="13">
        <f>B153-D153</f>
        <v>20</v>
      </c>
      <c r="D153" s="13">
        <f>'Ком.прием'!H50</f>
        <v>8</v>
      </c>
    </row>
    <row r="154" spans="1:4" ht="15">
      <c r="A154" s="9"/>
      <c r="B154" s="15">
        <f>SUM(C154:D154)</f>
        <v>28</v>
      </c>
      <c r="C154" s="15">
        <f>SUM(C153:C153)</f>
        <v>20</v>
      </c>
      <c r="D154" s="15">
        <f>SUM(D153:D153)</f>
        <v>8</v>
      </c>
    </row>
    <row r="155" spans="1:4" s="1" customFormat="1" ht="15">
      <c r="A155" s="179"/>
      <c r="B155" s="16"/>
      <c r="C155" s="16"/>
      <c r="D155" s="16"/>
    </row>
    <row r="156" spans="1:4" s="1" customFormat="1" ht="15">
      <c r="A156" s="51" t="s">
        <v>283</v>
      </c>
      <c r="B156" s="16"/>
      <c r="C156" s="16"/>
      <c r="D156" s="16"/>
    </row>
    <row r="157" spans="1:4" s="1" customFormat="1" ht="15">
      <c r="A157" s="285" t="s">
        <v>265</v>
      </c>
      <c r="B157" s="16">
        <f>'Бюджет и ком.прием'!H39</f>
        <v>1</v>
      </c>
      <c r="C157" s="13">
        <f>B157-D157</f>
        <v>1</v>
      </c>
      <c r="D157" s="16">
        <f>'Ком.прием'!H39</f>
        <v>0</v>
      </c>
    </row>
    <row r="158" spans="1:4" s="1" customFormat="1" ht="15">
      <c r="A158" s="10" t="s">
        <v>301</v>
      </c>
      <c r="B158" s="16"/>
      <c r="C158" s="13"/>
      <c r="D158" s="16"/>
    </row>
    <row r="159" spans="1:4" s="1" customFormat="1" ht="15">
      <c r="A159" s="52" t="s">
        <v>194</v>
      </c>
      <c r="B159" s="16">
        <f>'Бюджет и ком.прием'!H51</f>
        <v>10</v>
      </c>
      <c r="C159" s="16">
        <f>B159-D159</f>
        <v>10</v>
      </c>
      <c r="D159" s="16">
        <f>'Ком.прием'!H51</f>
        <v>0</v>
      </c>
    </row>
    <row r="160" spans="1:4" s="1" customFormat="1" ht="15">
      <c r="A160" s="249" t="s">
        <v>251</v>
      </c>
      <c r="B160" s="16"/>
      <c r="C160" s="16"/>
      <c r="D160" s="16"/>
    </row>
    <row r="161" spans="1:4" s="1" customFormat="1" ht="15">
      <c r="A161" s="52"/>
      <c r="B161" s="15">
        <f>SUM(C161:D161)</f>
        <v>11</v>
      </c>
      <c r="C161" s="18">
        <f>SUM(C157:C159)</f>
        <v>11</v>
      </c>
      <c r="D161" s="18">
        <f>SUM(D157:D159)</f>
        <v>0</v>
      </c>
    </row>
    <row r="162" spans="1:4" s="1" customFormat="1" ht="15">
      <c r="A162" s="52"/>
      <c r="B162" s="16"/>
      <c r="C162" s="16"/>
      <c r="D162" s="16"/>
    </row>
    <row r="163" spans="1:4" s="1" customFormat="1" ht="15">
      <c r="A163" s="51" t="s">
        <v>192</v>
      </c>
      <c r="B163" s="16"/>
      <c r="C163" s="16"/>
      <c r="D163" s="16"/>
    </row>
    <row r="164" spans="1:4" ht="15">
      <c r="A164" s="52" t="s">
        <v>195</v>
      </c>
      <c r="B164" s="16">
        <f>'Бюджет и ком.прием'!H13</f>
        <v>14</v>
      </c>
      <c r="C164" s="16">
        <f>B164-D164</f>
        <v>0</v>
      </c>
      <c r="D164" s="16">
        <f>'Ком.прием'!H13</f>
        <v>14</v>
      </c>
    </row>
    <row r="165" spans="1:4" ht="15">
      <c r="A165" s="10" t="s">
        <v>302</v>
      </c>
      <c r="B165" s="16"/>
      <c r="C165" s="16"/>
      <c r="D165" s="16"/>
    </row>
    <row r="166" spans="1:4" ht="15">
      <c r="A166" s="9"/>
      <c r="B166" s="15">
        <f>SUM(C166:D166)</f>
        <v>14</v>
      </c>
      <c r="C166" s="15">
        <f>C164</f>
        <v>0</v>
      </c>
      <c r="D166" s="15">
        <f>D164</f>
        <v>14</v>
      </c>
    </row>
    <row r="167" spans="1:4" ht="15">
      <c r="A167" s="9"/>
      <c r="B167" s="16"/>
      <c r="C167" s="16"/>
      <c r="D167" s="16"/>
    </row>
    <row r="168" spans="1:4" ht="15">
      <c r="A168" s="174"/>
      <c r="B168" s="13"/>
      <c r="C168" s="14"/>
      <c r="D168" s="14"/>
    </row>
    <row r="169" spans="1:4" ht="22.5">
      <c r="A169" s="117" t="s">
        <v>21</v>
      </c>
      <c r="B169" s="20">
        <f>SUM(B10,B16,B21,B28,B33,B38,B47,B52,B56,B60,B65,B83,B90,B97,B104,B109,B132,B140,B145,B150,B154,B166,B161)</f>
        <v>4107</v>
      </c>
      <c r="C169" s="20">
        <f>SUM(C10,C16,C21,C28,C33,C38,C47,C52,C56,C60,C65,C83,C90,C97,C104,C109,C132,C140,C145,C150,C154,C166,C161)</f>
        <v>2121</v>
      </c>
      <c r="D169" s="20">
        <f>SUM(D10,D16,D21,D28,D33,D38,D47,D52,D56,D60,D65,D83,D90,D97,D104,D109,D132,D140,D145,D150,D154,D166,D161)</f>
        <v>1986</v>
      </c>
    </row>
  </sheetData>
  <sheetProtection/>
  <mergeCells count="3">
    <mergeCell ref="C1:D1"/>
    <mergeCell ref="A1:A2"/>
    <mergeCell ref="B1:B2"/>
  </mergeCells>
  <printOptions/>
  <pageMargins left="0.75" right="0.75" top="1" bottom="1" header="0.5" footer="0.5"/>
  <pageSetup horizontalDpi="600" verticalDpi="600" orientation="portrait" paperSize="9" scale="78" r:id="rId1"/>
  <rowBreaks count="2" manualBreakCount="2">
    <brk id="65" max="3" man="1"/>
    <brk id="146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70"/>
  <sheetViews>
    <sheetView view="pageBreakPreview" zoomScale="115" zoomScaleSheetLayoutView="115" workbookViewId="0" topLeftCell="A1">
      <selection activeCell="A2" sqref="A2:I2"/>
    </sheetView>
  </sheetViews>
  <sheetFormatPr defaultColWidth="9.00390625" defaultRowHeight="12.75"/>
  <cols>
    <col min="1" max="1" width="21.50390625" style="0" customWidth="1"/>
    <col min="2" max="2" width="48.625" style="0" customWidth="1"/>
    <col min="3" max="7" width="5.375" style="0" customWidth="1"/>
    <col min="8" max="8" width="6.375" style="0" customWidth="1"/>
    <col min="9" max="9" width="8.50390625" style="0" customWidth="1"/>
    <col min="10" max="10" width="5.125" style="0" customWidth="1"/>
    <col min="11" max="11" width="10.50390625" style="0" customWidth="1"/>
  </cols>
  <sheetData>
    <row r="1" spans="1:11" ht="18" customHeight="1">
      <c r="A1" s="474" t="s">
        <v>218</v>
      </c>
      <c r="B1" s="475"/>
      <c r="C1" s="475"/>
      <c r="D1" s="475"/>
      <c r="E1" s="475"/>
      <c r="F1" s="475"/>
      <c r="G1" s="475"/>
      <c r="H1" s="475"/>
      <c r="I1" s="475"/>
      <c r="K1" s="4"/>
    </row>
    <row r="2" spans="1:9" ht="18" customHeight="1">
      <c r="A2" s="471" t="s">
        <v>311</v>
      </c>
      <c r="B2" s="472"/>
      <c r="C2" s="472"/>
      <c r="D2" s="472"/>
      <c r="E2" s="472"/>
      <c r="F2" s="472"/>
      <c r="G2" s="472"/>
      <c r="H2" s="472"/>
      <c r="I2" s="473"/>
    </row>
    <row r="3" spans="1:11" ht="12.75">
      <c r="A3" s="476" t="s">
        <v>28</v>
      </c>
      <c r="B3" s="476"/>
      <c r="C3" s="464" t="s">
        <v>16</v>
      </c>
      <c r="D3" s="464"/>
      <c r="E3" s="464"/>
      <c r="F3" s="464"/>
      <c r="G3" s="464"/>
      <c r="H3" s="476" t="s">
        <v>1</v>
      </c>
      <c r="I3" s="476" t="s">
        <v>2</v>
      </c>
      <c r="K3" s="14" t="s">
        <v>197</v>
      </c>
    </row>
    <row r="4" spans="1:11" ht="13.5" thickBot="1">
      <c r="A4" s="418"/>
      <c r="B4" s="418"/>
      <c r="C4" s="120">
        <v>1</v>
      </c>
      <c r="D4" s="122">
        <v>2</v>
      </c>
      <c r="E4" s="122">
        <v>3</v>
      </c>
      <c r="F4" s="122">
        <v>4</v>
      </c>
      <c r="G4" s="122">
        <v>5</v>
      </c>
      <c r="H4" s="418"/>
      <c r="I4" s="418"/>
      <c r="K4" s="166"/>
    </row>
    <row r="5" spans="1:11" ht="27" thickBot="1">
      <c r="A5" s="79" t="s">
        <v>3</v>
      </c>
      <c r="B5" s="80" t="s">
        <v>108</v>
      </c>
      <c r="C5" s="81"/>
      <c r="D5" s="81"/>
      <c r="E5" s="81">
        <v>2</v>
      </c>
      <c r="F5" s="81"/>
      <c r="G5" s="81"/>
      <c r="H5" s="82">
        <f aca="true" t="shared" si="0" ref="H5:H13">SUM(C5:G5)</f>
        <v>2</v>
      </c>
      <c r="I5" s="83">
        <f>SUM(H5:H5)</f>
        <v>2</v>
      </c>
      <c r="K5" s="286"/>
    </row>
    <row r="6" spans="1:11" ht="26.25">
      <c r="A6" s="402" t="s">
        <v>4</v>
      </c>
      <c r="B6" s="63" t="s">
        <v>109</v>
      </c>
      <c r="C6" s="64"/>
      <c r="D6" s="64"/>
      <c r="E6" s="64"/>
      <c r="F6" s="64"/>
      <c r="G6" s="64"/>
      <c r="H6" s="65">
        <f t="shared" si="0"/>
        <v>0</v>
      </c>
      <c r="I6" s="446">
        <f>SUM(H6:H8)</f>
        <v>0</v>
      </c>
      <c r="K6" s="286"/>
    </row>
    <row r="7" spans="1:11" ht="39">
      <c r="A7" s="392"/>
      <c r="B7" s="216" t="s">
        <v>204</v>
      </c>
      <c r="C7" s="143"/>
      <c r="D7" s="143"/>
      <c r="E7" s="143"/>
      <c r="F7" s="143"/>
      <c r="G7" s="143"/>
      <c r="H7" s="144">
        <f t="shared" si="0"/>
        <v>0</v>
      </c>
      <c r="I7" s="425"/>
      <c r="K7" s="286"/>
    </row>
    <row r="8" spans="1:11" ht="27" thickBot="1">
      <c r="A8" s="403"/>
      <c r="B8" s="217" t="s">
        <v>167</v>
      </c>
      <c r="C8" s="152"/>
      <c r="D8" s="152"/>
      <c r="E8" s="152"/>
      <c r="F8" s="152"/>
      <c r="G8" s="152"/>
      <c r="H8" s="151">
        <f t="shared" si="0"/>
        <v>0</v>
      </c>
      <c r="I8" s="448"/>
      <c r="K8" s="286"/>
    </row>
    <row r="9" spans="1:11" ht="12.75">
      <c r="A9" s="402" t="s">
        <v>5</v>
      </c>
      <c r="B9" s="63" t="s">
        <v>55</v>
      </c>
      <c r="C9" s="64">
        <v>2</v>
      </c>
      <c r="D9" s="64">
        <v>2</v>
      </c>
      <c r="E9" s="64"/>
      <c r="F9" s="64">
        <v>1</v>
      </c>
      <c r="G9" s="64"/>
      <c r="H9" s="65">
        <f t="shared" si="0"/>
        <v>5</v>
      </c>
      <c r="I9" s="400">
        <f>SUM(H9:H10)</f>
        <v>5</v>
      </c>
      <c r="K9" s="286">
        <v>2</v>
      </c>
    </row>
    <row r="10" spans="1:11" ht="13.5" thickBot="1">
      <c r="A10" s="403"/>
      <c r="B10" s="67" t="s">
        <v>262</v>
      </c>
      <c r="C10" s="95"/>
      <c r="D10" s="95"/>
      <c r="E10" s="95"/>
      <c r="F10" s="95"/>
      <c r="G10" s="95"/>
      <c r="H10" s="96">
        <f>SUM(C10:G10)</f>
        <v>0</v>
      </c>
      <c r="I10" s="401"/>
      <c r="K10" s="286"/>
    </row>
    <row r="11" spans="1:11" ht="12.75">
      <c r="A11" s="392" t="s">
        <v>6</v>
      </c>
      <c r="B11" s="101" t="s">
        <v>56</v>
      </c>
      <c r="C11" s="102">
        <v>1</v>
      </c>
      <c r="D11" s="102">
        <v>1</v>
      </c>
      <c r="E11" s="102">
        <v>1</v>
      </c>
      <c r="F11" s="102">
        <v>2</v>
      </c>
      <c r="G11" s="102"/>
      <c r="H11" s="103">
        <f t="shared" si="0"/>
        <v>5</v>
      </c>
      <c r="I11" s="479">
        <f>SUM(H11:H14)</f>
        <v>11</v>
      </c>
      <c r="K11" s="286">
        <v>1</v>
      </c>
    </row>
    <row r="12" spans="1:11" ht="12.75">
      <c r="A12" s="392"/>
      <c r="B12" s="29" t="s">
        <v>75</v>
      </c>
      <c r="C12" s="32"/>
      <c r="D12" s="32">
        <v>1</v>
      </c>
      <c r="E12" s="32"/>
      <c r="F12" s="32"/>
      <c r="G12" s="32"/>
      <c r="H12" s="27">
        <f>SUM(C12:G12)</f>
        <v>1</v>
      </c>
      <c r="I12" s="479"/>
      <c r="K12" s="286"/>
    </row>
    <row r="13" spans="1:11" ht="26.25">
      <c r="A13" s="392"/>
      <c r="B13" s="216" t="s">
        <v>182</v>
      </c>
      <c r="C13" s="143">
        <v>1</v>
      </c>
      <c r="D13" s="143"/>
      <c r="E13" s="143">
        <v>1</v>
      </c>
      <c r="F13" s="143">
        <v>2</v>
      </c>
      <c r="G13" s="143">
        <v>1</v>
      </c>
      <c r="H13" s="144">
        <f t="shared" si="0"/>
        <v>5</v>
      </c>
      <c r="I13" s="479"/>
      <c r="K13" s="286">
        <v>1</v>
      </c>
    </row>
    <row r="14" spans="1:11" ht="13.5" thickBot="1">
      <c r="A14" s="393"/>
      <c r="B14" s="101" t="s">
        <v>191</v>
      </c>
      <c r="C14" s="73"/>
      <c r="D14" s="73"/>
      <c r="E14" s="73"/>
      <c r="F14" s="73"/>
      <c r="G14" s="73"/>
      <c r="H14" s="59">
        <f>SUM(C14:G14)</f>
        <v>0</v>
      </c>
      <c r="I14" s="480"/>
      <c r="K14" s="286"/>
    </row>
    <row r="15" spans="1:11" ht="12.75">
      <c r="A15" s="391" t="s">
        <v>7</v>
      </c>
      <c r="B15" s="63" t="s">
        <v>58</v>
      </c>
      <c r="C15" s="64"/>
      <c r="D15" s="64"/>
      <c r="E15" s="64">
        <v>1</v>
      </c>
      <c r="F15" s="64">
        <v>5</v>
      </c>
      <c r="G15" s="64"/>
      <c r="H15" s="65">
        <f aca="true" t="shared" si="1" ref="H15:H44">SUM(C15:G15)</f>
        <v>6</v>
      </c>
      <c r="I15" s="400">
        <f>SUM(H15:H16)</f>
        <v>6</v>
      </c>
      <c r="K15" s="286"/>
    </row>
    <row r="16" spans="1:11" ht="13.5" thickBot="1">
      <c r="A16" s="393"/>
      <c r="B16" s="106" t="s">
        <v>207</v>
      </c>
      <c r="C16" s="124"/>
      <c r="D16" s="124"/>
      <c r="E16" s="124"/>
      <c r="F16" s="124"/>
      <c r="G16" s="124"/>
      <c r="H16" s="107">
        <f t="shared" si="1"/>
        <v>0</v>
      </c>
      <c r="I16" s="401"/>
      <c r="K16" s="286"/>
    </row>
    <row r="17" spans="1:11" ht="12.75">
      <c r="A17" s="391" t="s">
        <v>19</v>
      </c>
      <c r="B17" s="63" t="s">
        <v>59</v>
      </c>
      <c r="C17" s="64">
        <v>10</v>
      </c>
      <c r="D17" s="64">
        <v>1</v>
      </c>
      <c r="E17" s="64">
        <v>1</v>
      </c>
      <c r="F17" s="64">
        <v>2</v>
      </c>
      <c r="G17" s="64"/>
      <c r="H17" s="65">
        <f t="shared" si="1"/>
        <v>14</v>
      </c>
      <c r="I17" s="400">
        <f>SUM(H17:H18)</f>
        <v>19</v>
      </c>
      <c r="K17" s="286">
        <v>9</v>
      </c>
    </row>
    <row r="18" spans="1:11" ht="39.75" thickBot="1">
      <c r="A18" s="392"/>
      <c r="B18" s="218" t="s">
        <v>205</v>
      </c>
      <c r="C18" s="145">
        <v>2</v>
      </c>
      <c r="D18" s="145">
        <v>3</v>
      </c>
      <c r="E18" s="145"/>
      <c r="F18" s="145"/>
      <c r="G18" s="145"/>
      <c r="H18" s="147">
        <f>SUM(C18:G18)</f>
        <v>5</v>
      </c>
      <c r="I18" s="401"/>
      <c r="K18" s="286">
        <v>2</v>
      </c>
    </row>
    <row r="19" spans="1:11" ht="13.5" thickBot="1">
      <c r="A19" s="393"/>
      <c r="B19" s="80" t="s">
        <v>117</v>
      </c>
      <c r="C19" s="81">
        <v>1</v>
      </c>
      <c r="D19" s="81">
        <v>2</v>
      </c>
      <c r="E19" s="81">
        <v>2</v>
      </c>
      <c r="F19" s="81">
        <v>1</v>
      </c>
      <c r="G19" s="81"/>
      <c r="H19" s="82">
        <f t="shared" si="1"/>
        <v>6</v>
      </c>
      <c r="I19" s="87">
        <f>SUM(H19:H19)</f>
        <v>6</v>
      </c>
      <c r="K19" s="286">
        <v>1</v>
      </c>
    </row>
    <row r="20" spans="1:11" ht="12.75">
      <c r="A20" s="391" t="s">
        <v>133</v>
      </c>
      <c r="B20" s="63" t="s">
        <v>57</v>
      </c>
      <c r="C20" s="64"/>
      <c r="D20" s="64"/>
      <c r="E20" s="64"/>
      <c r="F20" s="64"/>
      <c r="G20" s="64"/>
      <c r="H20" s="65">
        <f>SUM(C20:G20)</f>
        <v>0</v>
      </c>
      <c r="I20" s="400">
        <f>SUM(H20:H27)</f>
        <v>3</v>
      </c>
      <c r="K20" s="184"/>
    </row>
    <row r="21" spans="1:11" ht="12.75">
      <c r="A21" s="392"/>
      <c r="B21" s="29" t="s">
        <v>76</v>
      </c>
      <c r="C21" s="32"/>
      <c r="D21" s="32"/>
      <c r="E21" s="32">
        <v>1</v>
      </c>
      <c r="F21" s="32">
        <v>1</v>
      </c>
      <c r="G21" s="32"/>
      <c r="H21" s="27">
        <f>SUM(C21:G21)</f>
        <v>2</v>
      </c>
      <c r="I21" s="425"/>
      <c r="K21" s="286"/>
    </row>
    <row r="22" spans="1:11" ht="26.25">
      <c r="A22" s="392"/>
      <c r="B22" s="224" t="s">
        <v>115</v>
      </c>
      <c r="C22" s="225">
        <v>1</v>
      </c>
      <c r="D22" s="225"/>
      <c r="E22" s="225"/>
      <c r="F22" s="225"/>
      <c r="G22" s="225"/>
      <c r="H22" s="226">
        <f t="shared" si="1"/>
        <v>1</v>
      </c>
      <c r="I22" s="425"/>
      <c r="K22" s="181">
        <v>1</v>
      </c>
    </row>
    <row r="23" spans="1:11" ht="26.25">
      <c r="A23" s="392"/>
      <c r="B23" s="213" t="s">
        <v>116</v>
      </c>
      <c r="C23" s="137"/>
      <c r="D23" s="137"/>
      <c r="E23" s="137"/>
      <c r="F23" s="137"/>
      <c r="G23" s="137"/>
      <c r="H23" s="138">
        <f t="shared" si="1"/>
        <v>0</v>
      </c>
      <c r="I23" s="425"/>
      <c r="K23" s="181"/>
    </row>
    <row r="24" spans="1:11" ht="26.25">
      <c r="A24" s="392"/>
      <c r="B24" s="220" t="s">
        <v>202</v>
      </c>
      <c r="C24" s="202"/>
      <c r="D24" s="202"/>
      <c r="E24" s="202"/>
      <c r="F24" s="202"/>
      <c r="G24" s="202"/>
      <c r="H24" s="138">
        <f t="shared" si="1"/>
        <v>0</v>
      </c>
      <c r="I24" s="425"/>
      <c r="K24" s="181"/>
    </row>
    <row r="25" spans="1:11" ht="26.25">
      <c r="A25" s="392"/>
      <c r="B25" s="60" t="s">
        <v>272</v>
      </c>
      <c r="C25" s="61"/>
      <c r="D25" s="61"/>
      <c r="E25" s="61"/>
      <c r="F25" s="61"/>
      <c r="G25" s="61"/>
      <c r="H25" s="27">
        <f t="shared" si="1"/>
        <v>0</v>
      </c>
      <c r="I25" s="425"/>
      <c r="K25" s="181"/>
    </row>
    <row r="26" spans="1:11" ht="26.25">
      <c r="A26" s="392"/>
      <c r="B26" s="60" t="s">
        <v>203</v>
      </c>
      <c r="C26" s="61"/>
      <c r="D26" s="61"/>
      <c r="E26" s="61"/>
      <c r="F26" s="61"/>
      <c r="G26" s="61"/>
      <c r="H26" s="27">
        <f t="shared" si="1"/>
        <v>0</v>
      </c>
      <c r="I26" s="425"/>
      <c r="K26" s="181"/>
    </row>
    <row r="27" spans="1:11" ht="13.5" thickBot="1">
      <c r="A27" s="393"/>
      <c r="B27" s="67" t="s">
        <v>60</v>
      </c>
      <c r="C27" s="68"/>
      <c r="D27" s="68"/>
      <c r="E27" s="68"/>
      <c r="F27" s="68"/>
      <c r="G27" s="68"/>
      <c r="H27" s="69">
        <f t="shared" si="1"/>
        <v>0</v>
      </c>
      <c r="I27" s="401"/>
      <c r="K27" s="181"/>
    </row>
    <row r="28" spans="1:11" ht="12.75">
      <c r="A28" s="402" t="s">
        <v>9</v>
      </c>
      <c r="B28" s="63" t="s">
        <v>63</v>
      </c>
      <c r="C28" s="64"/>
      <c r="D28" s="64"/>
      <c r="E28" s="64">
        <v>1</v>
      </c>
      <c r="F28" s="64"/>
      <c r="G28" s="64"/>
      <c r="H28" s="65">
        <f t="shared" si="1"/>
        <v>1</v>
      </c>
      <c r="I28" s="477">
        <f>SUM(H28:H29)</f>
        <v>1</v>
      </c>
      <c r="K28" s="184"/>
    </row>
    <row r="29" spans="1:11" ht="12.75">
      <c r="A29" s="411"/>
      <c r="B29" s="29" t="s">
        <v>64</v>
      </c>
      <c r="C29" s="32"/>
      <c r="D29" s="32"/>
      <c r="E29" s="32"/>
      <c r="F29" s="32"/>
      <c r="G29" s="32"/>
      <c r="H29" s="27">
        <f t="shared" si="1"/>
        <v>0</v>
      </c>
      <c r="I29" s="478"/>
      <c r="K29" s="184"/>
    </row>
    <row r="30" spans="1:11" ht="26.25">
      <c r="A30" s="392" t="s">
        <v>134</v>
      </c>
      <c r="B30" s="60" t="s">
        <v>170</v>
      </c>
      <c r="C30" s="61"/>
      <c r="D30" s="61"/>
      <c r="E30" s="61"/>
      <c r="F30" s="61"/>
      <c r="G30" s="61"/>
      <c r="H30" s="58">
        <f t="shared" si="1"/>
        <v>0</v>
      </c>
      <c r="I30" s="425">
        <f>SUM(H30:H35)</f>
        <v>3</v>
      </c>
      <c r="K30" s="286"/>
    </row>
    <row r="31" spans="1:11" ht="12.75">
      <c r="A31" s="392"/>
      <c r="B31" s="29" t="s">
        <v>62</v>
      </c>
      <c r="C31" s="32"/>
      <c r="D31" s="32"/>
      <c r="E31" s="32"/>
      <c r="F31" s="32"/>
      <c r="G31" s="32"/>
      <c r="H31" s="27">
        <f t="shared" si="1"/>
        <v>0</v>
      </c>
      <c r="I31" s="425"/>
      <c r="K31" s="286"/>
    </row>
    <row r="32" spans="1:11" ht="12.75">
      <c r="A32" s="392"/>
      <c r="B32" s="29" t="s">
        <v>161</v>
      </c>
      <c r="C32" s="32"/>
      <c r="D32" s="32"/>
      <c r="E32" s="32"/>
      <c r="F32" s="32"/>
      <c r="G32" s="32"/>
      <c r="H32" s="27">
        <f t="shared" si="1"/>
        <v>0</v>
      </c>
      <c r="I32" s="425"/>
      <c r="K32" s="286"/>
    </row>
    <row r="33" spans="1:11" ht="12.75">
      <c r="A33" s="392"/>
      <c r="B33" s="29" t="s">
        <v>67</v>
      </c>
      <c r="C33" s="32">
        <v>1</v>
      </c>
      <c r="D33" s="32"/>
      <c r="E33" s="32"/>
      <c r="F33" s="32"/>
      <c r="G33" s="32"/>
      <c r="H33" s="27">
        <f t="shared" si="1"/>
        <v>1</v>
      </c>
      <c r="I33" s="425"/>
      <c r="K33" s="286">
        <v>1</v>
      </c>
    </row>
    <row r="34" spans="1:11" ht="12.75">
      <c r="A34" s="392"/>
      <c r="B34" s="29" t="s">
        <v>61</v>
      </c>
      <c r="C34" s="32"/>
      <c r="D34" s="32">
        <v>1</v>
      </c>
      <c r="E34" s="32"/>
      <c r="F34" s="32"/>
      <c r="G34" s="32"/>
      <c r="H34" s="27">
        <f>SUM(C34:G34)</f>
        <v>1</v>
      </c>
      <c r="I34" s="425"/>
      <c r="K34" s="286"/>
    </row>
    <row r="35" spans="1:11" ht="27" thickBot="1">
      <c r="A35" s="392"/>
      <c r="B35" s="221" t="s">
        <v>165</v>
      </c>
      <c r="C35" s="145"/>
      <c r="D35" s="145">
        <v>1</v>
      </c>
      <c r="E35" s="145"/>
      <c r="F35" s="145"/>
      <c r="G35" s="145"/>
      <c r="H35" s="146">
        <f>SUM(C35:G35)</f>
        <v>1</v>
      </c>
      <c r="I35" s="425"/>
      <c r="K35" s="286"/>
    </row>
    <row r="36" spans="1:11" ht="12.75">
      <c r="A36" s="391" t="s">
        <v>266</v>
      </c>
      <c r="B36" s="74" t="s">
        <v>159</v>
      </c>
      <c r="C36" s="76">
        <v>5</v>
      </c>
      <c r="D36" s="76">
        <v>1</v>
      </c>
      <c r="E36" s="76">
        <v>6</v>
      </c>
      <c r="F36" s="76">
        <v>3</v>
      </c>
      <c r="G36" s="76"/>
      <c r="H36" s="76">
        <f t="shared" si="1"/>
        <v>15</v>
      </c>
      <c r="I36" s="400">
        <f>SUM(H36:H37)</f>
        <v>17</v>
      </c>
      <c r="K36" s="181">
        <v>5</v>
      </c>
    </row>
    <row r="37" spans="1:11" ht="13.5" thickBot="1">
      <c r="A37" s="393"/>
      <c r="B37" s="106" t="s">
        <v>158</v>
      </c>
      <c r="C37" s="107"/>
      <c r="D37" s="107"/>
      <c r="E37" s="107">
        <v>1</v>
      </c>
      <c r="F37" s="107">
        <v>1</v>
      </c>
      <c r="G37" s="107"/>
      <c r="H37" s="107">
        <f t="shared" si="1"/>
        <v>2</v>
      </c>
      <c r="I37" s="401"/>
      <c r="K37" s="181"/>
    </row>
    <row r="38" spans="1:11" ht="12.75">
      <c r="A38" s="391" t="s">
        <v>10</v>
      </c>
      <c r="B38" s="63" t="s">
        <v>78</v>
      </c>
      <c r="C38" s="64"/>
      <c r="D38" s="64"/>
      <c r="E38" s="64"/>
      <c r="F38" s="64"/>
      <c r="G38" s="64"/>
      <c r="H38" s="86">
        <f t="shared" si="1"/>
        <v>0</v>
      </c>
      <c r="I38" s="446">
        <f>SUM(H38:H41)</f>
        <v>0</v>
      </c>
      <c r="K38" s="181"/>
    </row>
    <row r="39" spans="1:11" ht="26.25">
      <c r="A39" s="392"/>
      <c r="B39" s="29" t="s">
        <v>163</v>
      </c>
      <c r="C39" s="145"/>
      <c r="D39" s="145"/>
      <c r="E39" s="145"/>
      <c r="F39" s="145"/>
      <c r="G39" s="145"/>
      <c r="H39" s="191">
        <f t="shared" si="1"/>
        <v>0</v>
      </c>
      <c r="I39" s="425"/>
      <c r="K39" s="181"/>
    </row>
    <row r="40" spans="1:11" ht="12.75">
      <c r="A40" s="392"/>
      <c r="B40" s="60" t="s">
        <v>264</v>
      </c>
      <c r="C40" s="32"/>
      <c r="D40" s="32"/>
      <c r="E40" s="32"/>
      <c r="F40" s="32"/>
      <c r="G40" s="32"/>
      <c r="H40" s="27">
        <f t="shared" si="1"/>
        <v>0</v>
      </c>
      <c r="I40" s="425"/>
      <c r="K40" s="184"/>
    </row>
    <row r="41" spans="1:11" ht="15" customHeight="1" thickBot="1">
      <c r="A41" s="393"/>
      <c r="B41" s="67" t="s">
        <v>68</v>
      </c>
      <c r="C41" s="68"/>
      <c r="D41" s="68"/>
      <c r="E41" s="68"/>
      <c r="F41" s="68"/>
      <c r="G41" s="68"/>
      <c r="H41" s="69">
        <f t="shared" si="1"/>
        <v>0</v>
      </c>
      <c r="I41" s="448"/>
      <c r="K41" s="181"/>
    </row>
    <row r="42" spans="1:11" ht="12.75">
      <c r="A42" s="402" t="s">
        <v>267</v>
      </c>
      <c r="B42" s="63" t="s">
        <v>69</v>
      </c>
      <c r="C42" s="64"/>
      <c r="D42" s="64"/>
      <c r="E42" s="64"/>
      <c r="F42" s="64"/>
      <c r="G42" s="64"/>
      <c r="H42" s="65">
        <f t="shared" si="1"/>
        <v>0</v>
      </c>
      <c r="I42" s="446">
        <f>SUM(H42:H45)</f>
        <v>4</v>
      </c>
      <c r="K42" s="181"/>
    </row>
    <row r="43" spans="1:11" ht="12.75">
      <c r="A43" s="411"/>
      <c r="B43" s="29" t="s">
        <v>70</v>
      </c>
      <c r="C43" s="32">
        <v>1</v>
      </c>
      <c r="D43" s="32">
        <v>2</v>
      </c>
      <c r="E43" s="32"/>
      <c r="F43" s="32"/>
      <c r="G43" s="32"/>
      <c r="H43" s="27">
        <f t="shared" si="1"/>
        <v>3</v>
      </c>
      <c r="I43" s="450"/>
      <c r="K43" s="181">
        <v>1</v>
      </c>
    </row>
    <row r="44" spans="1:11" ht="26.25">
      <c r="A44" s="412"/>
      <c r="B44" s="219" t="s">
        <v>206</v>
      </c>
      <c r="C44" s="190">
        <v>1</v>
      </c>
      <c r="D44" s="190"/>
      <c r="E44" s="190"/>
      <c r="F44" s="190"/>
      <c r="G44" s="190"/>
      <c r="H44" s="144">
        <f t="shared" si="1"/>
        <v>1</v>
      </c>
      <c r="I44" s="447"/>
      <c r="K44" s="181">
        <v>1</v>
      </c>
    </row>
    <row r="45" spans="1:11" ht="13.5" thickBot="1">
      <c r="A45" s="403"/>
      <c r="B45" s="67" t="s">
        <v>71</v>
      </c>
      <c r="C45" s="68"/>
      <c r="D45" s="68"/>
      <c r="E45" s="68"/>
      <c r="F45" s="68"/>
      <c r="G45" s="68"/>
      <c r="H45" s="69">
        <f aca="true" t="shared" si="2" ref="H45:H55">SUM(C45:G45)</f>
        <v>0</v>
      </c>
      <c r="I45" s="448"/>
      <c r="K45" s="181"/>
    </row>
    <row r="46" spans="1:11" ht="12.75">
      <c r="A46" s="391" t="s">
        <v>200</v>
      </c>
      <c r="B46" s="63" t="s">
        <v>72</v>
      </c>
      <c r="C46" s="64">
        <v>1</v>
      </c>
      <c r="D46" s="64">
        <v>1</v>
      </c>
      <c r="E46" s="64">
        <v>2</v>
      </c>
      <c r="F46" s="64"/>
      <c r="G46" s="64"/>
      <c r="H46" s="65">
        <f t="shared" si="2"/>
        <v>4</v>
      </c>
      <c r="I46" s="400">
        <f>SUM(H46:H50)</f>
        <v>15</v>
      </c>
      <c r="K46" s="286">
        <v>1</v>
      </c>
    </row>
    <row r="47" spans="1:11" ht="12.75">
      <c r="A47" s="392"/>
      <c r="B47" s="29" t="s">
        <v>114</v>
      </c>
      <c r="C47" s="27"/>
      <c r="D47" s="27"/>
      <c r="E47" s="27"/>
      <c r="F47" s="27"/>
      <c r="G47" s="27"/>
      <c r="H47" s="27">
        <f t="shared" si="2"/>
        <v>0</v>
      </c>
      <c r="I47" s="425"/>
      <c r="K47" s="286"/>
    </row>
    <row r="48" spans="1:11" ht="26.25">
      <c r="A48" s="392"/>
      <c r="B48" s="72" t="s">
        <v>172</v>
      </c>
      <c r="C48" s="73">
        <v>2</v>
      </c>
      <c r="D48" s="73">
        <v>2</v>
      </c>
      <c r="E48" s="73">
        <v>1</v>
      </c>
      <c r="F48" s="73"/>
      <c r="G48" s="73"/>
      <c r="H48" s="59">
        <f t="shared" si="2"/>
        <v>5</v>
      </c>
      <c r="I48" s="425"/>
      <c r="K48" s="286">
        <v>2</v>
      </c>
    </row>
    <row r="49" spans="1:11" ht="39">
      <c r="A49" s="392"/>
      <c r="B49" s="72" t="s">
        <v>120</v>
      </c>
      <c r="C49" s="73">
        <v>2</v>
      </c>
      <c r="D49" s="73">
        <v>1</v>
      </c>
      <c r="E49" s="73">
        <v>2</v>
      </c>
      <c r="F49" s="73">
        <v>1</v>
      </c>
      <c r="G49" s="73"/>
      <c r="H49" s="59">
        <f t="shared" si="2"/>
        <v>6</v>
      </c>
      <c r="I49" s="425"/>
      <c r="K49" s="286">
        <v>2</v>
      </c>
    </row>
    <row r="50" spans="1:11" ht="39.75" thickBot="1">
      <c r="A50" s="393"/>
      <c r="B50" s="159" t="s">
        <v>173</v>
      </c>
      <c r="C50" s="124"/>
      <c r="D50" s="124"/>
      <c r="E50" s="124"/>
      <c r="F50" s="124"/>
      <c r="G50" s="124"/>
      <c r="H50" s="125">
        <f t="shared" si="2"/>
        <v>0</v>
      </c>
      <c r="I50" s="401"/>
      <c r="K50" s="184"/>
    </row>
    <row r="51" spans="1:11" ht="12.75">
      <c r="A51" s="391" t="s">
        <v>11</v>
      </c>
      <c r="B51" s="74" t="s">
        <v>157</v>
      </c>
      <c r="C51" s="76"/>
      <c r="D51" s="76">
        <v>1</v>
      </c>
      <c r="E51" s="76"/>
      <c r="F51" s="76">
        <v>1</v>
      </c>
      <c r="G51" s="76"/>
      <c r="H51" s="76">
        <f t="shared" si="2"/>
        <v>2</v>
      </c>
      <c r="I51" s="446">
        <f>SUM(H51:H53)</f>
        <v>3</v>
      </c>
      <c r="K51" s="181"/>
    </row>
    <row r="52" spans="1:11" ht="12.75">
      <c r="A52" s="392"/>
      <c r="B52" s="159" t="s">
        <v>196</v>
      </c>
      <c r="C52" s="127"/>
      <c r="D52" s="127"/>
      <c r="E52" s="127"/>
      <c r="F52" s="127"/>
      <c r="G52" s="127"/>
      <c r="H52" s="127">
        <f t="shared" si="2"/>
        <v>0</v>
      </c>
      <c r="I52" s="447"/>
      <c r="K52" s="181"/>
    </row>
    <row r="53" spans="1:11" ht="27" thickBot="1">
      <c r="A53" s="393"/>
      <c r="B53" s="215" t="s">
        <v>131</v>
      </c>
      <c r="C53" s="139"/>
      <c r="D53" s="139">
        <v>1</v>
      </c>
      <c r="E53" s="139"/>
      <c r="F53" s="139"/>
      <c r="G53" s="139"/>
      <c r="H53" s="140">
        <f t="shared" si="2"/>
        <v>1</v>
      </c>
      <c r="I53" s="448"/>
      <c r="K53" s="181"/>
    </row>
    <row r="54" spans="1:11" ht="12.75">
      <c r="A54" s="402" t="s">
        <v>12</v>
      </c>
      <c r="B54" s="63" t="s">
        <v>73</v>
      </c>
      <c r="C54" s="64"/>
      <c r="D54" s="64"/>
      <c r="E54" s="64">
        <v>2</v>
      </c>
      <c r="F54" s="64">
        <v>2</v>
      </c>
      <c r="G54" s="64"/>
      <c r="H54" s="65">
        <f t="shared" si="2"/>
        <v>4</v>
      </c>
      <c r="I54" s="446">
        <f>SUM(H54:H55)</f>
        <v>9</v>
      </c>
      <c r="K54" s="181"/>
    </row>
    <row r="55" spans="1:11" ht="27" thickBot="1">
      <c r="A55" s="403"/>
      <c r="B55" s="215" t="s">
        <v>113</v>
      </c>
      <c r="C55" s="139">
        <v>3</v>
      </c>
      <c r="D55" s="139">
        <v>2</v>
      </c>
      <c r="E55" s="139"/>
      <c r="F55" s="139"/>
      <c r="G55" s="139"/>
      <c r="H55" s="140">
        <f t="shared" si="2"/>
        <v>5</v>
      </c>
      <c r="I55" s="448"/>
      <c r="K55" s="181">
        <v>3</v>
      </c>
    </row>
    <row r="56" spans="1:11" ht="13.5" thickBot="1">
      <c r="A56" s="410" t="s">
        <v>13</v>
      </c>
      <c r="B56" s="401"/>
      <c r="C56" s="93">
        <f>SUM(C5:C55)</f>
        <v>34</v>
      </c>
      <c r="D56" s="93">
        <f aca="true" t="shared" si="3" ref="D56:I56">SUM(D5:D55)</f>
        <v>23</v>
      </c>
      <c r="E56" s="93">
        <f t="shared" si="3"/>
        <v>24</v>
      </c>
      <c r="F56" s="93">
        <f t="shared" si="3"/>
        <v>22</v>
      </c>
      <c r="G56" s="93">
        <f t="shared" si="3"/>
        <v>1</v>
      </c>
      <c r="H56" s="93">
        <f t="shared" si="3"/>
        <v>104</v>
      </c>
      <c r="I56" s="94">
        <f t="shared" si="3"/>
        <v>104</v>
      </c>
      <c r="K56" s="230">
        <f>SUM(K5:K55)</f>
        <v>33</v>
      </c>
    </row>
    <row r="70" ht="12.75">
      <c r="D70" t="s">
        <v>174</v>
      </c>
    </row>
  </sheetData>
  <sheetProtection/>
  <mergeCells count="35">
    <mergeCell ref="A54:A55"/>
    <mergeCell ref="I54:I55"/>
    <mergeCell ref="A30:A35"/>
    <mergeCell ref="I30:I35"/>
    <mergeCell ref="A36:A37"/>
    <mergeCell ref="A46:A50"/>
    <mergeCell ref="A51:A53"/>
    <mergeCell ref="I51:I53"/>
    <mergeCell ref="A38:A41"/>
    <mergeCell ref="A56:B56"/>
    <mergeCell ref="I38:I41"/>
    <mergeCell ref="A42:A45"/>
    <mergeCell ref="I42:I45"/>
    <mergeCell ref="A6:A8"/>
    <mergeCell ref="I6:I8"/>
    <mergeCell ref="A11:A14"/>
    <mergeCell ref="I11:I14"/>
    <mergeCell ref="I36:I37"/>
    <mergeCell ref="A28:A29"/>
    <mergeCell ref="I28:I29"/>
    <mergeCell ref="I46:I50"/>
    <mergeCell ref="A15:A16"/>
    <mergeCell ref="I15:I16"/>
    <mergeCell ref="A20:A27"/>
    <mergeCell ref="I20:I27"/>
    <mergeCell ref="A17:A19"/>
    <mergeCell ref="A2:I2"/>
    <mergeCell ref="I17:I18"/>
    <mergeCell ref="A1:I1"/>
    <mergeCell ref="A3:B4"/>
    <mergeCell ref="C3:G3"/>
    <mergeCell ref="H3:H4"/>
    <mergeCell ref="I3:I4"/>
    <mergeCell ref="A9:A10"/>
    <mergeCell ref="I9:I10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63"/>
  <sheetViews>
    <sheetView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56" sqref="C56"/>
    </sheetView>
  </sheetViews>
  <sheetFormatPr defaultColWidth="9.00390625" defaultRowHeight="12.75"/>
  <cols>
    <col min="1" max="1" width="19.50390625" style="0" customWidth="1"/>
    <col min="2" max="2" width="48.00390625" style="0" customWidth="1"/>
    <col min="3" max="3" width="5.50390625" style="209" customWidth="1"/>
    <col min="4" max="7" width="5.50390625" style="0" customWidth="1"/>
    <col min="8" max="8" width="7.50390625" style="0" customWidth="1"/>
    <col min="9" max="9" width="8.50390625" style="0" customWidth="1"/>
    <col min="10" max="10" width="5.125" style="0" customWidth="1"/>
    <col min="11" max="13" width="3.50390625" style="109" customWidth="1"/>
    <col min="14" max="40" width="3.50390625" style="2" customWidth="1"/>
    <col min="41" max="41" width="3.50390625" style="209" customWidth="1"/>
    <col min="42" max="55" width="3.50390625" style="0" customWidth="1"/>
    <col min="56" max="59" width="3.375" style="0" customWidth="1"/>
    <col min="60" max="60" width="3.875" style="0" customWidth="1"/>
    <col min="61" max="105" width="4.50390625" style="0" customWidth="1"/>
  </cols>
  <sheetData>
    <row r="1" spans="1:105" ht="39" customHeight="1" thickBot="1">
      <c r="A1" s="501" t="s">
        <v>312</v>
      </c>
      <c r="B1" s="502"/>
      <c r="C1" s="502"/>
      <c r="D1" s="502"/>
      <c r="E1" s="502"/>
      <c r="F1" s="502"/>
      <c r="G1" s="502"/>
      <c r="H1" s="502"/>
      <c r="I1" s="502"/>
      <c r="J1" s="256"/>
      <c r="K1" s="481" t="s">
        <v>139</v>
      </c>
      <c r="L1" s="482"/>
      <c r="M1" s="482"/>
      <c r="N1" s="482"/>
      <c r="O1" s="482"/>
      <c r="P1" s="481" t="s">
        <v>289</v>
      </c>
      <c r="Q1" s="482"/>
      <c r="R1" s="482"/>
      <c r="S1" s="482"/>
      <c r="T1" s="483"/>
      <c r="U1" s="482" t="s">
        <v>140</v>
      </c>
      <c r="V1" s="482"/>
      <c r="W1" s="482"/>
      <c r="X1" s="482"/>
      <c r="Y1" s="483"/>
      <c r="Z1" s="481" t="s">
        <v>278</v>
      </c>
      <c r="AA1" s="482"/>
      <c r="AB1" s="482"/>
      <c r="AC1" s="482"/>
      <c r="AD1" s="483"/>
      <c r="AE1" s="484" t="s">
        <v>179</v>
      </c>
      <c r="AF1" s="482"/>
      <c r="AG1" s="482"/>
      <c r="AH1" s="482"/>
      <c r="AI1" s="482"/>
      <c r="AJ1" s="481" t="s">
        <v>141</v>
      </c>
      <c r="AK1" s="482"/>
      <c r="AL1" s="482"/>
      <c r="AM1" s="482"/>
      <c r="AN1" s="482"/>
      <c r="AO1" s="481" t="s">
        <v>142</v>
      </c>
      <c r="AP1" s="482"/>
      <c r="AQ1" s="482"/>
      <c r="AR1" s="482"/>
      <c r="AS1" s="483"/>
      <c r="AT1" s="482" t="s">
        <v>198</v>
      </c>
      <c r="AU1" s="482"/>
      <c r="AV1" s="482"/>
      <c r="AW1" s="482"/>
      <c r="AX1" s="482"/>
      <c r="AY1" s="481" t="s">
        <v>143</v>
      </c>
      <c r="AZ1" s="482"/>
      <c r="BA1" s="482"/>
      <c r="BB1" s="482"/>
      <c r="BC1" s="482"/>
      <c r="BD1" s="481" t="s">
        <v>144</v>
      </c>
      <c r="BE1" s="482"/>
      <c r="BF1" s="482"/>
      <c r="BG1" s="482"/>
      <c r="BH1" s="483"/>
      <c r="BI1" s="482" t="s">
        <v>145</v>
      </c>
      <c r="BJ1" s="482"/>
      <c r="BK1" s="482"/>
      <c r="BL1" s="482"/>
      <c r="BM1" s="483"/>
      <c r="BN1" s="484" t="s">
        <v>274</v>
      </c>
      <c r="BO1" s="482"/>
      <c r="BP1" s="482"/>
      <c r="BQ1" s="482"/>
      <c r="BR1" s="483"/>
      <c r="BS1" s="484" t="s">
        <v>276</v>
      </c>
      <c r="BT1" s="482"/>
      <c r="BU1" s="482"/>
      <c r="BV1" s="482"/>
      <c r="BW1" s="483"/>
      <c r="BX1" s="484" t="s">
        <v>277</v>
      </c>
      <c r="BY1" s="482"/>
      <c r="BZ1" s="482"/>
      <c r="CA1" s="482"/>
      <c r="CB1" s="483"/>
      <c r="CC1" s="484" t="s">
        <v>224</v>
      </c>
      <c r="CD1" s="482"/>
      <c r="CE1" s="482"/>
      <c r="CF1" s="482"/>
      <c r="CG1" s="483"/>
      <c r="CH1" s="484" t="s">
        <v>180</v>
      </c>
      <c r="CI1" s="482"/>
      <c r="CJ1" s="482"/>
      <c r="CK1" s="482"/>
      <c r="CL1" s="483"/>
      <c r="CM1" s="484" t="s">
        <v>275</v>
      </c>
      <c r="CN1" s="482"/>
      <c r="CO1" s="482"/>
      <c r="CP1" s="482"/>
      <c r="CQ1" s="483"/>
      <c r="CR1" s="481" t="s">
        <v>221</v>
      </c>
      <c r="CS1" s="482"/>
      <c r="CT1" s="482"/>
      <c r="CU1" s="482"/>
      <c r="CV1" s="483"/>
      <c r="CW1" s="481" t="s">
        <v>220</v>
      </c>
      <c r="CX1" s="482"/>
      <c r="CY1" s="482"/>
      <c r="CZ1" s="482"/>
      <c r="DA1" s="483"/>
    </row>
    <row r="2" spans="1:105" ht="12.75">
      <c r="A2" s="503" t="s">
        <v>28</v>
      </c>
      <c r="B2" s="417"/>
      <c r="C2" s="408" t="s">
        <v>16</v>
      </c>
      <c r="D2" s="408"/>
      <c r="E2" s="408"/>
      <c r="F2" s="408"/>
      <c r="G2" s="408"/>
      <c r="H2" s="417" t="s">
        <v>1</v>
      </c>
      <c r="I2" s="499" t="s">
        <v>2</v>
      </c>
      <c r="J2" s="260"/>
      <c r="K2" s="485" t="s">
        <v>16</v>
      </c>
      <c r="L2" s="486"/>
      <c r="M2" s="486"/>
      <c r="N2" s="486"/>
      <c r="O2" s="486"/>
      <c r="P2" s="485" t="s">
        <v>16</v>
      </c>
      <c r="Q2" s="486"/>
      <c r="R2" s="486"/>
      <c r="S2" s="486"/>
      <c r="T2" s="487"/>
      <c r="U2" s="486" t="s">
        <v>16</v>
      </c>
      <c r="V2" s="486"/>
      <c r="W2" s="486"/>
      <c r="X2" s="486"/>
      <c r="Y2" s="486"/>
      <c r="Z2" s="485" t="s">
        <v>16</v>
      </c>
      <c r="AA2" s="486"/>
      <c r="AB2" s="486"/>
      <c r="AC2" s="486"/>
      <c r="AD2" s="486"/>
      <c r="AE2" s="485" t="s">
        <v>16</v>
      </c>
      <c r="AF2" s="486"/>
      <c r="AG2" s="486"/>
      <c r="AH2" s="486"/>
      <c r="AI2" s="486"/>
      <c r="AJ2" s="485" t="s">
        <v>16</v>
      </c>
      <c r="AK2" s="486"/>
      <c r="AL2" s="486"/>
      <c r="AM2" s="486"/>
      <c r="AN2" s="486"/>
      <c r="AO2" s="485" t="s">
        <v>16</v>
      </c>
      <c r="AP2" s="486"/>
      <c r="AQ2" s="486"/>
      <c r="AR2" s="486"/>
      <c r="AS2" s="487"/>
      <c r="AT2" s="486" t="s">
        <v>16</v>
      </c>
      <c r="AU2" s="486"/>
      <c r="AV2" s="486"/>
      <c r="AW2" s="486"/>
      <c r="AX2" s="487"/>
      <c r="AY2" s="485" t="s">
        <v>16</v>
      </c>
      <c r="AZ2" s="486"/>
      <c r="BA2" s="486"/>
      <c r="BB2" s="486"/>
      <c r="BC2" s="487"/>
      <c r="BD2" s="485" t="s">
        <v>16</v>
      </c>
      <c r="BE2" s="486"/>
      <c r="BF2" s="486"/>
      <c r="BG2" s="486"/>
      <c r="BH2" s="487"/>
      <c r="BI2" s="486" t="s">
        <v>16</v>
      </c>
      <c r="BJ2" s="486"/>
      <c r="BK2" s="486"/>
      <c r="BL2" s="486"/>
      <c r="BM2" s="486"/>
      <c r="BN2" s="485" t="s">
        <v>16</v>
      </c>
      <c r="BO2" s="486"/>
      <c r="BP2" s="486"/>
      <c r="BQ2" s="486"/>
      <c r="BR2" s="487"/>
      <c r="BS2" s="485" t="s">
        <v>16</v>
      </c>
      <c r="BT2" s="486"/>
      <c r="BU2" s="486"/>
      <c r="BV2" s="486"/>
      <c r="BW2" s="487"/>
      <c r="BX2" s="485" t="s">
        <v>16</v>
      </c>
      <c r="BY2" s="486"/>
      <c r="BZ2" s="486"/>
      <c r="CA2" s="486"/>
      <c r="CB2" s="487"/>
      <c r="CC2" s="485" t="s">
        <v>16</v>
      </c>
      <c r="CD2" s="486"/>
      <c r="CE2" s="486"/>
      <c r="CF2" s="486"/>
      <c r="CG2" s="487"/>
      <c r="CH2" s="485" t="s">
        <v>16</v>
      </c>
      <c r="CI2" s="486"/>
      <c r="CJ2" s="486"/>
      <c r="CK2" s="486"/>
      <c r="CL2" s="487"/>
      <c r="CM2" s="485" t="s">
        <v>16</v>
      </c>
      <c r="CN2" s="486"/>
      <c r="CO2" s="486"/>
      <c r="CP2" s="486"/>
      <c r="CQ2" s="487"/>
      <c r="CR2" s="485" t="s">
        <v>16</v>
      </c>
      <c r="CS2" s="486"/>
      <c r="CT2" s="486"/>
      <c r="CU2" s="486"/>
      <c r="CV2" s="487"/>
      <c r="CW2" s="485" t="s">
        <v>16</v>
      </c>
      <c r="CX2" s="486"/>
      <c r="CY2" s="486"/>
      <c r="CZ2" s="486"/>
      <c r="DA2" s="487"/>
    </row>
    <row r="3" spans="1:105" ht="13.5" thickBot="1">
      <c r="A3" s="504"/>
      <c r="B3" s="505"/>
      <c r="C3" s="98">
        <v>1</v>
      </c>
      <c r="D3" s="97">
        <v>2</v>
      </c>
      <c r="E3" s="97">
        <v>3</v>
      </c>
      <c r="F3" s="97">
        <v>4</v>
      </c>
      <c r="G3" s="97">
        <v>5</v>
      </c>
      <c r="H3" s="505"/>
      <c r="I3" s="500"/>
      <c r="J3" s="260"/>
      <c r="K3" s="161">
        <v>1</v>
      </c>
      <c r="L3" s="110">
        <v>2</v>
      </c>
      <c r="M3" s="110">
        <v>3</v>
      </c>
      <c r="N3" s="110">
        <v>4</v>
      </c>
      <c r="O3" s="131">
        <v>5</v>
      </c>
      <c r="P3" s="161">
        <v>1</v>
      </c>
      <c r="Q3" s="110">
        <v>2</v>
      </c>
      <c r="R3" s="110">
        <v>3</v>
      </c>
      <c r="S3" s="110">
        <v>4</v>
      </c>
      <c r="T3" s="111">
        <v>5</v>
      </c>
      <c r="U3" s="160">
        <v>1</v>
      </c>
      <c r="V3" s="110">
        <v>2</v>
      </c>
      <c r="W3" s="110">
        <v>3</v>
      </c>
      <c r="X3" s="110">
        <v>4</v>
      </c>
      <c r="Y3" s="131">
        <v>5</v>
      </c>
      <c r="Z3" s="161">
        <v>1</v>
      </c>
      <c r="AA3" s="110">
        <v>2</v>
      </c>
      <c r="AB3" s="110">
        <v>3</v>
      </c>
      <c r="AC3" s="110">
        <v>4</v>
      </c>
      <c r="AD3" s="131">
        <v>5</v>
      </c>
      <c r="AE3" s="161">
        <v>1</v>
      </c>
      <c r="AF3" s="110">
        <v>2</v>
      </c>
      <c r="AG3" s="110">
        <v>3</v>
      </c>
      <c r="AH3" s="110">
        <v>4</v>
      </c>
      <c r="AI3" s="131">
        <v>5</v>
      </c>
      <c r="AJ3" s="161">
        <v>1</v>
      </c>
      <c r="AK3" s="110">
        <v>2</v>
      </c>
      <c r="AL3" s="110">
        <v>3</v>
      </c>
      <c r="AM3" s="110">
        <v>4</v>
      </c>
      <c r="AN3" s="131">
        <v>5</v>
      </c>
      <c r="AO3" s="161">
        <v>1</v>
      </c>
      <c r="AP3" s="110">
        <v>2</v>
      </c>
      <c r="AQ3" s="110">
        <v>3</v>
      </c>
      <c r="AR3" s="110">
        <v>4</v>
      </c>
      <c r="AS3" s="111">
        <v>5</v>
      </c>
      <c r="AT3" s="160">
        <v>1</v>
      </c>
      <c r="AU3" s="110">
        <v>2</v>
      </c>
      <c r="AV3" s="110">
        <v>3</v>
      </c>
      <c r="AW3" s="110">
        <v>4</v>
      </c>
      <c r="AX3" s="131">
        <v>5</v>
      </c>
      <c r="AY3" s="161">
        <v>1</v>
      </c>
      <c r="AZ3" s="110">
        <v>2</v>
      </c>
      <c r="BA3" s="110">
        <v>3</v>
      </c>
      <c r="BB3" s="110">
        <v>4</v>
      </c>
      <c r="BC3" s="131">
        <v>5</v>
      </c>
      <c r="BD3" s="161">
        <v>1</v>
      </c>
      <c r="BE3" s="110">
        <v>2</v>
      </c>
      <c r="BF3" s="110">
        <v>3</v>
      </c>
      <c r="BG3" s="110">
        <v>4</v>
      </c>
      <c r="BH3" s="111">
        <v>5</v>
      </c>
      <c r="BI3" s="160">
        <v>1</v>
      </c>
      <c r="BJ3" s="110">
        <v>2</v>
      </c>
      <c r="BK3" s="110">
        <v>3</v>
      </c>
      <c r="BL3" s="110">
        <v>4</v>
      </c>
      <c r="BM3" s="131">
        <v>5</v>
      </c>
      <c r="BN3" s="161">
        <v>1</v>
      </c>
      <c r="BO3" s="110">
        <v>2</v>
      </c>
      <c r="BP3" s="110">
        <v>3</v>
      </c>
      <c r="BQ3" s="110">
        <v>4</v>
      </c>
      <c r="BR3" s="111">
        <v>5</v>
      </c>
      <c r="BS3" s="161">
        <v>1</v>
      </c>
      <c r="BT3" s="110">
        <v>2</v>
      </c>
      <c r="BU3" s="110">
        <v>3</v>
      </c>
      <c r="BV3" s="110">
        <v>4</v>
      </c>
      <c r="BW3" s="111">
        <v>5</v>
      </c>
      <c r="BX3" s="161">
        <v>1</v>
      </c>
      <c r="BY3" s="110">
        <v>2</v>
      </c>
      <c r="BZ3" s="110">
        <v>3</v>
      </c>
      <c r="CA3" s="110">
        <v>4</v>
      </c>
      <c r="CB3" s="111">
        <v>5</v>
      </c>
      <c r="CC3" s="161">
        <v>1</v>
      </c>
      <c r="CD3" s="110">
        <v>2</v>
      </c>
      <c r="CE3" s="110">
        <v>3</v>
      </c>
      <c r="CF3" s="110">
        <v>4</v>
      </c>
      <c r="CG3" s="111">
        <v>5</v>
      </c>
      <c r="CH3" s="161">
        <v>1</v>
      </c>
      <c r="CI3" s="110">
        <v>2</v>
      </c>
      <c r="CJ3" s="110">
        <v>3</v>
      </c>
      <c r="CK3" s="110">
        <v>4</v>
      </c>
      <c r="CL3" s="111">
        <v>5</v>
      </c>
      <c r="CM3" s="161">
        <v>1</v>
      </c>
      <c r="CN3" s="110">
        <v>2</v>
      </c>
      <c r="CO3" s="110">
        <v>3</v>
      </c>
      <c r="CP3" s="110">
        <v>4</v>
      </c>
      <c r="CQ3" s="111">
        <v>5</v>
      </c>
      <c r="CR3" s="161">
        <v>1</v>
      </c>
      <c r="CS3" s="110">
        <v>2</v>
      </c>
      <c r="CT3" s="110">
        <v>3</v>
      </c>
      <c r="CU3" s="110">
        <v>4</v>
      </c>
      <c r="CV3" s="111">
        <v>5</v>
      </c>
      <c r="CW3" s="161">
        <v>1</v>
      </c>
      <c r="CX3" s="110">
        <v>2</v>
      </c>
      <c r="CY3" s="110">
        <v>3</v>
      </c>
      <c r="CZ3" s="110">
        <v>4</v>
      </c>
      <c r="DA3" s="111">
        <v>5</v>
      </c>
    </row>
    <row r="4" spans="1:105" ht="30" customHeight="1" thickBot="1">
      <c r="A4" s="62" t="s">
        <v>3</v>
      </c>
      <c r="B4" s="84" t="s">
        <v>108</v>
      </c>
      <c r="C4" s="247"/>
      <c r="D4" s="222">
        <v>1</v>
      </c>
      <c r="E4" s="163"/>
      <c r="F4" s="102">
        <v>1</v>
      </c>
      <c r="G4" s="102"/>
      <c r="H4" s="86">
        <f>SUM(C4:G4)</f>
        <v>2</v>
      </c>
      <c r="I4" s="240">
        <f>SUM(H4:H4)</f>
        <v>2</v>
      </c>
      <c r="J4" s="261"/>
      <c r="K4" s="294"/>
      <c r="L4" s="301"/>
      <c r="M4" s="301"/>
      <c r="N4" s="303">
        <v>1</v>
      </c>
      <c r="O4" s="307"/>
      <c r="P4" s="305"/>
      <c r="Q4" s="303"/>
      <c r="R4" s="303"/>
      <c r="S4" s="303"/>
      <c r="T4" s="304"/>
      <c r="U4" s="308"/>
      <c r="V4" s="303"/>
      <c r="W4" s="303"/>
      <c r="X4" s="303"/>
      <c r="Y4" s="304"/>
      <c r="Z4" s="305"/>
      <c r="AA4" s="303"/>
      <c r="AB4" s="303"/>
      <c r="AC4" s="303"/>
      <c r="AD4" s="304"/>
      <c r="AE4" s="306"/>
      <c r="AF4" s="303"/>
      <c r="AG4" s="303"/>
      <c r="AH4" s="303"/>
      <c r="AI4" s="306"/>
      <c r="AJ4" s="305"/>
      <c r="AK4" s="310">
        <v>1</v>
      </c>
      <c r="AL4" s="303"/>
      <c r="AM4" s="303"/>
      <c r="AN4" s="307"/>
      <c r="AO4" s="364"/>
      <c r="AP4" s="315"/>
      <c r="AQ4" s="365"/>
      <c r="AR4" s="301"/>
      <c r="AS4" s="304"/>
      <c r="AT4" s="306"/>
      <c r="AU4" s="303"/>
      <c r="AV4" s="303"/>
      <c r="AW4" s="303"/>
      <c r="AX4" s="306"/>
      <c r="AY4" s="305"/>
      <c r="AZ4" s="303"/>
      <c r="BA4" s="303"/>
      <c r="BB4" s="303"/>
      <c r="BC4" s="307"/>
      <c r="BD4" s="305"/>
      <c r="BE4" s="303"/>
      <c r="BF4" s="303"/>
      <c r="BG4" s="303"/>
      <c r="BH4" s="304"/>
      <c r="BI4" s="308"/>
      <c r="BJ4" s="303"/>
      <c r="BK4" s="303"/>
      <c r="BL4" s="303"/>
      <c r="BM4" s="304"/>
      <c r="BN4" s="295"/>
      <c r="BO4" s="365"/>
      <c r="BP4" s="365"/>
      <c r="BQ4" s="365"/>
      <c r="BR4" s="304"/>
      <c r="BS4" s="295"/>
      <c r="BT4" s="365"/>
      <c r="BU4" s="365"/>
      <c r="BV4" s="365"/>
      <c r="BW4" s="304"/>
      <c r="BX4" s="295"/>
      <c r="BY4" s="365"/>
      <c r="BZ4" s="365"/>
      <c r="CA4" s="365"/>
      <c r="CB4" s="304"/>
      <c r="CC4" s="301"/>
      <c r="CD4" s="303"/>
      <c r="CE4" s="303"/>
      <c r="CF4" s="303"/>
      <c r="CG4" s="306"/>
      <c r="CH4" s="302"/>
      <c r="CI4" s="303"/>
      <c r="CJ4" s="303"/>
      <c r="CK4" s="303"/>
      <c r="CL4" s="309"/>
      <c r="CM4" s="295"/>
      <c r="CN4" s="365"/>
      <c r="CO4" s="365"/>
      <c r="CP4" s="365"/>
      <c r="CQ4" s="304"/>
      <c r="CR4" s="305"/>
      <c r="CS4" s="303"/>
      <c r="CT4" s="303"/>
      <c r="CU4" s="303"/>
      <c r="CV4" s="304"/>
      <c r="CW4" s="305"/>
      <c r="CX4" s="303"/>
      <c r="CY4" s="303"/>
      <c r="CZ4" s="303"/>
      <c r="DA4" s="304"/>
    </row>
    <row r="5" spans="1:105" ht="25.5">
      <c r="A5" s="402" t="s">
        <v>4</v>
      </c>
      <c r="B5" s="63" t="s">
        <v>109</v>
      </c>
      <c r="C5" s="64"/>
      <c r="D5" s="64"/>
      <c r="E5" s="64">
        <v>1</v>
      </c>
      <c r="F5" s="64"/>
      <c r="G5" s="244"/>
      <c r="H5" s="65">
        <f aca="true" t="shared" si="0" ref="H5:H54">SUM(C5:G5)</f>
        <v>1</v>
      </c>
      <c r="I5" s="446">
        <f>SUM(H5:H7)</f>
        <v>1</v>
      </c>
      <c r="J5" s="262"/>
      <c r="K5" s="302"/>
      <c r="L5" s="303"/>
      <c r="M5" s="303">
        <v>1</v>
      </c>
      <c r="N5" s="303"/>
      <c r="O5" s="307"/>
      <c r="P5" s="305"/>
      <c r="Q5" s="308"/>
      <c r="R5" s="308"/>
      <c r="S5" s="308"/>
      <c r="T5" s="309"/>
      <c r="U5" s="308"/>
      <c r="V5" s="303"/>
      <c r="W5" s="303"/>
      <c r="X5" s="303"/>
      <c r="Y5" s="304"/>
      <c r="Z5" s="305"/>
      <c r="AA5" s="303"/>
      <c r="AB5" s="303"/>
      <c r="AC5" s="303"/>
      <c r="AD5" s="304"/>
      <c r="AE5" s="306"/>
      <c r="AF5" s="303"/>
      <c r="AG5" s="303"/>
      <c r="AH5" s="303"/>
      <c r="AI5" s="306"/>
      <c r="AJ5" s="305"/>
      <c r="AK5" s="306"/>
      <c r="AL5" s="303"/>
      <c r="AM5" s="303"/>
      <c r="AN5" s="307"/>
      <c r="AO5" s="364"/>
      <c r="AP5" s="315"/>
      <c r="AQ5" s="365"/>
      <c r="AR5" s="303"/>
      <c r="AS5" s="304"/>
      <c r="AT5" s="306"/>
      <c r="AU5" s="303"/>
      <c r="AV5" s="303"/>
      <c r="AW5" s="303"/>
      <c r="AX5" s="306"/>
      <c r="AY5" s="305"/>
      <c r="AZ5" s="303"/>
      <c r="BA5" s="303"/>
      <c r="BB5" s="303"/>
      <c r="BC5" s="307"/>
      <c r="BD5" s="305"/>
      <c r="BE5" s="303"/>
      <c r="BF5" s="303"/>
      <c r="BG5" s="303"/>
      <c r="BH5" s="304"/>
      <c r="BI5" s="308"/>
      <c r="BJ5" s="303"/>
      <c r="BK5" s="303"/>
      <c r="BL5" s="303"/>
      <c r="BM5" s="304"/>
      <c r="BN5" s="302"/>
      <c r="BO5" s="303"/>
      <c r="BP5" s="303"/>
      <c r="BQ5" s="303"/>
      <c r="BR5" s="304"/>
      <c r="BS5" s="302"/>
      <c r="BT5" s="303"/>
      <c r="BU5" s="303"/>
      <c r="BV5" s="303"/>
      <c r="BW5" s="304"/>
      <c r="BX5" s="302"/>
      <c r="BY5" s="303"/>
      <c r="BZ5" s="303"/>
      <c r="CA5" s="303"/>
      <c r="CB5" s="304"/>
      <c r="CC5" s="306"/>
      <c r="CD5" s="303"/>
      <c r="CE5" s="303"/>
      <c r="CF5" s="303"/>
      <c r="CG5" s="306"/>
      <c r="CH5" s="302"/>
      <c r="CI5" s="303"/>
      <c r="CJ5" s="303"/>
      <c r="CK5" s="303"/>
      <c r="CL5" s="309"/>
      <c r="CM5" s="302"/>
      <c r="CN5" s="303"/>
      <c r="CO5" s="303"/>
      <c r="CP5" s="303"/>
      <c r="CQ5" s="304"/>
      <c r="CR5" s="305"/>
      <c r="CS5" s="303"/>
      <c r="CT5" s="303"/>
      <c r="CU5" s="303"/>
      <c r="CV5" s="304"/>
      <c r="CW5" s="305"/>
      <c r="CX5" s="303"/>
      <c r="CY5" s="303"/>
      <c r="CZ5" s="303"/>
      <c r="DA5" s="304"/>
    </row>
    <row r="6" spans="1:105" ht="38.25">
      <c r="A6" s="392"/>
      <c r="B6" s="241" t="s">
        <v>204</v>
      </c>
      <c r="C6" s="32"/>
      <c r="D6" s="32"/>
      <c r="E6" s="32"/>
      <c r="F6" s="32"/>
      <c r="G6" s="32"/>
      <c r="H6" s="27">
        <f t="shared" si="0"/>
        <v>0</v>
      </c>
      <c r="I6" s="425"/>
      <c r="J6" s="262"/>
      <c r="K6" s="302"/>
      <c r="L6" s="303"/>
      <c r="M6" s="303"/>
      <c r="N6" s="303"/>
      <c r="O6" s="307"/>
      <c r="P6" s="305"/>
      <c r="Q6" s="308"/>
      <c r="R6" s="308"/>
      <c r="S6" s="308"/>
      <c r="T6" s="309"/>
      <c r="U6" s="308"/>
      <c r="V6" s="303"/>
      <c r="W6" s="303"/>
      <c r="X6" s="303"/>
      <c r="Y6" s="304"/>
      <c r="Z6" s="305"/>
      <c r="AA6" s="303"/>
      <c r="AB6" s="303"/>
      <c r="AC6" s="303"/>
      <c r="AD6" s="304"/>
      <c r="AE6" s="306"/>
      <c r="AF6" s="303"/>
      <c r="AG6" s="303"/>
      <c r="AH6" s="303"/>
      <c r="AI6" s="306"/>
      <c r="AJ6" s="305"/>
      <c r="AK6" s="306"/>
      <c r="AL6" s="303"/>
      <c r="AM6" s="303"/>
      <c r="AN6" s="307"/>
      <c r="AO6" s="364"/>
      <c r="AP6" s="315"/>
      <c r="AQ6" s="365"/>
      <c r="AR6" s="303"/>
      <c r="AS6" s="304"/>
      <c r="AT6" s="306"/>
      <c r="AU6" s="303"/>
      <c r="AV6" s="303"/>
      <c r="AW6" s="303"/>
      <c r="AX6" s="306"/>
      <c r="AY6" s="305"/>
      <c r="AZ6" s="303"/>
      <c r="BA6" s="303"/>
      <c r="BB6" s="303"/>
      <c r="BC6" s="307"/>
      <c r="BD6" s="305"/>
      <c r="BE6" s="303"/>
      <c r="BF6" s="303"/>
      <c r="BG6" s="303"/>
      <c r="BH6" s="304"/>
      <c r="BI6" s="308"/>
      <c r="BJ6" s="303"/>
      <c r="BK6" s="303"/>
      <c r="BL6" s="303"/>
      <c r="BM6" s="304"/>
      <c r="BN6" s="302"/>
      <c r="BO6" s="303"/>
      <c r="BP6" s="303"/>
      <c r="BQ6" s="303"/>
      <c r="BR6" s="304"/>
      <c r="BS6" s="302"/>
      <c r="BT6" s="303"/>
      <c r="BU6" s="303"/>
      <c r="BV6" s="303"/>
      <c r="BW6" s="304"/>
      <c r="BX6" s="302"/>
      <c r="BY6" s="303"/>
      <c r="BZ6" s="303"/>
      <c r="CA6" s="303"/>
      <c r="CB6" s="304"/>
      <c r="CC6" s="306"/>
      <c r="CD6" s="303"/>
      <c r="CE6" s="303"/>
      <c r="CF6" s="303"/>
      <c r="CG6" s="306"/>
      <c r="CH6" s="302"/>
      <c r="CI6" s="303"/>
      <c r="CJ6" s="303"/>
      <c r="CK6" s="303"/>
      <c r="CL6" s="309"/>
      <c r="CM6" s="302"/>
      <c r="CN6" s="303"/>
      <c r="CO6" s="303"/>
      <c r="CP6" s="303"/>
      <c r="CQ6" s="304"/>
      <c r="CR6" s="305"/>
      <c r="CS6" s="303"/>
      <c r="CT6" s="303"/>
      <c r="CU6" s="303"/>
      <c r="CV6" s="304"/>
      <c r="CW6" s="305"/>
      <c r="CX6" s="303"/>
      <c r="CY6" s="303"/>
      <c r="CZ6" s="303"/>
      <c r="DA6" s="304"/>
    </row>
    <row r="7" spans="1:105" ht="30" customHeight="1" thickBot="1">
      <c r="A7" s="403"/>
      <c r="B7" s="242" t="s">
        <v>167</v>
      </c>
      <c r="C7" s="68"/>
      <c r="D7" s="68"/>
      <c r="E7" s="68"/>
      <c r="F7" s="68"/>
      <c r="G7" s="68"/>
      <c r="H7" s="69">
        <f t="shared" si="0"/>
        <v>0</v>
      </c>
      <c r="I7" s="448"/>
      <c r="J7" s="262"/>
      <c r="K7" s="302"/>
      <c r="L7" s="303"/>
      <c r="M7" s="303"/>
      <c r="N7" s="303"/>
      <c r="O7" s="307"/>
      <c r="P7" s="305"/>
      <c r="Q7" s="308"/>
      <c r="R7" s="308"/>
      <c r="S7" s="308"/>
      <c r="T7" s="309"/>
      <c r="U7" s="308"/>
      <c r="V7" s="303"/>
      <c r="W7" s="303"/>
      <c r="X7" s="303"/>
      <c r="Y7" s="304"/>
      <c r="Z7" s="305"/>
      <c r="AA7" s="303"/>
      <c r="AB7" s="303"/>
      <c r="AC7" s="303"/>
      <c r="AD7" s="304"/>
      <c r="AE7" s="306"/>
      <c r="AF7" s="303"/>
      <c r="AG7" s="303"/>
      <c r="AH7" s="303"/>
      <c r="AI7" s="306"/>
      <c r="AJ7" s="305"/>
      <c r="AK7" s="306"/>
      <c r="AL7" s="303"/>
      <c r="AM7" s="303"/>
      <c r="AN7" s="307"/>
      <c r="AO7" s="364"/>
      <c r="AP7" s="315"/>
      <c r="AQ7" s="365"/>
      <c r="AR7" s="303"/>
      <c r="AS7" s="304"/>
      <c r="AT7" s="306"/>
      <c r="AU7" s="303"/>
      <c r="AV7" s="303"/>
      <c r="AW7" s="303"/>
      <c r="AX7" s="306"/>
      <c r="AY7" s="305"/>
      <c r="AZ7" s="303"/>
      <c r="BA7" s="303"/>
      <c r="BB7" s="303"/>
      <c r="BC7" s="307"/>
      <c r="BD7" s="305"/>
      <c r="BE7" s="303"/>
      <c r="BF7" s="303"/>
      <c r="BG7" s="303"/>
      <c r="BH7" s="304"/>
      <c r="BI7" s="308"/>
      <c r="BJ7" s="303"/>
      <c r="BK7" s="303"/>
      <c r="BL7" s="303"/>
      <c r="BM7" s="304"/>
      <c r="BN7" s="302"/>
      <c r="BO7" s="303"/>
      <c r="BP7" s="303"/>
      <c r="BQ7" s="303"/>
      <c r="BR7" s="304"/>
      <c r="BS7" s="302"/>
      <c r="BT7" s="303"/>
      <c r="BU7" s="303"/>
      <c r="BV7" s="303"/>
      <c r="BW7" s="304"/>
      <c r="BX7" s="302"/>
      <c r="BY7" s="303"/>
      <c r="BZ7" s="303"/>
      <c r="CA7" s="303"/>
      <c r="CB7" s="304"/>
      <c r="CC7" s="306"/>
      <c r="CD7" s="303"/>
      <c r="CE7" s="303"/>
      <c r="CF7" s="303"/>
      <c r="CG7" s="306"/>
      <c r="CH7" s="302"/>
      <c r="CI7" s="303"/>
      <c r="CJ7" s="303"/>
      <c r="CK7" s="303"/>
      <c r="CL7" s="309"/>
      <c r="CM7" s="302"/>
      <c r="CN7" s="303"/>
      <c r="CO7" s="303"/>
      <c r="CP7" s="303"/>
      <c r="CQ7" s="304"/>
      <c r="CR7" s="305"/>
      <c r="CS7" s="303"/>
      <c r="CT7" s="303"/>
      <c r="CU7" s="303"/>
      <c r="CV7" s="304"/>
      <c r="CW7" s="305"/>
      <c r="CX7" s="303"/>
      <c r="CY7" s="303"/>
      <c r="CZ7" s="303"/>
      <c r="DA7" s="304"/>
    </row>
    <row r="8" spans="1:105" ht="12.75">
      <c r="A8" s="402" t="s">
        <v>5</v>
      </c>
      <c r="B8" s="63" t="s">
        <v>55</v>
      </c>
      <c r="C8" s="64">
        <v>1</v>
      </c>
      <c r="D8" s="64"/>
      <c r="E8" s="64"/>
      <c r="F8" s="64"/>
      <c r="G8" s="64"/>
      <c r="H8" s="65">
        <f t="shared" si="0"/>
        <v>1</v>
      </c>
      <c r="I8" s="400">
        <f>SUM(H8:H9)</f>
        <v>1</v>
      </c>
      <c r="J8" s="262"/>
      <c r="K8" s="302">
        <v>1</v>
      </c>
      <c r="L8" s="303"/>
      <c r="M8" s="303"/>
      <c r="N8" s="303"/>
      <c r="O8" s="307"/>
      <c r="P8" s="305"/>
      <c r="Q8" s="308"/>
      <c r="R8" s="308"/>
      <c r="S8" s="308"/>
      <c r="T8" s="309"/>
      <c r="U8" s="308"/>
      <c r="V8" s="303"/>
      <c r="W8" s="303"/>
      <c r="X8" s="303"/>
      <c r="Y8" s="304"/>
      <c r="Z8" s="305"/>
      <c r="AA8" s="303"/>
      <c r="AB8" s="303"/>
      <c r="AC8" s="303"/>
      <c r="AD8" s="304"/>
      <c r="AE8" s="306"/>
      <c r="AF8" s="303"/>
      <c r="AG8" s="303"/>
      <c r="AH8" s="303"/>
      <c r="AI8" s="306"/>
      <c r="AJ8" s="305"/>
      <c r="AK8" s="306"/>
      <c r="AL8" s="303"/>
      <c r="AM8" s="303"/>
      <c r="AN8" s="307"/>
      <c r="AO8" s="364"/>
      <c r="AP8" s="315"/>
      <c r="AQ8" s="365"/>
      <c r="AR8" s="303"/>
      <c r="AS8" s="304"/>
      <c r="AT8" s="306"/>
      <c r="AU8" s="303"/>
      <c r="AV8" s="303"/>
      <c r="AW8" s="303"/>
      <c r="AX8" s="306"/>
      <c r="AY8" s="305"/>
      <c r="AZ8" s="303"/>
      <c r="BA8" s="303"/>
      <c r="BB8" s="303"/>
      <c r="BC8" s="307"/>
      <c r="BD8" s="305"/>
      <c r="BE8" s="303"/>
      <c r="BF8" s="303"/>
      <c r="BG8" s="303"/>
      <c r="BH8" s="304"/>
      <c r="BI8" s="308"/>
      <c r="BJ8" s="303"/>
      <c r="BK8" s="303"/>
      <c r="BL8" s="303"/>
      <c r="BM8" s="304"/>
      <c r="BN8" s="302"/>
      <c r="BO8" s="303"/>
      <c r="BP8" s="303"/>
      <c r="BQ8" s="303"/>
      <c r="BR8" s="304"/>
      <c r="BS8" s="302"/>
      <c r="BT8" s="303"/>
      <c r="BU8" s="303"/>
      <c r="BV8" s="303"/>
      <c r="BW8" s="304"/>
      <c r="BX8" s="302"/>
      <c r="BY8" s="303"/>
      <c r="BZ8" s="303"/>
      <c r="CA8" s="303"/>
      <c r="CB8" s="304"/>
      <c r="CC8" s="306"/>
      <c r="CD8" s="303"/>
      <c r="CE8" s="303"/>
      <c r="CF8" s="303"/>
      <c r="CG8" s="306"/>
      <c r="CH8" s="302"/>
      <c r="CI8" s="303"/>
      <c r="CJ8" s="303"/>
      <c r="CK8" s="303"/>
      <c r="CL8" s="309"/>
      <c r="CM8" s="302"/>
      <c r="CN8" s="303"/>
      <c r="CO8" s="303"/>
      <c r="CP8" s="303"/>
      <c r="CQ8" s="304"/>
      <c r="CR8" s="305"/>
      <c r="CS8" s="303"/>
      <c r="CT8" s="303"/>
      <c r="CU8" s="303"/>
      <c r="CV8" s="304"/>
      <c r="CW8" s="305"/>
      <c r="CX8" s="303"/>
      <c r="CY8" s="303"/>
      <c r="CZ8" s="303"/>
      <c r="DA8" s="304"/>
    </row>
    <row r="9" spans="1:105" ht="13.5" thickBot="1">
      <c r="A9" s="403"/>
      <c r="B9" s="67" t="s">
        <v>262</v>
      </c>
      <c r="C9" s="95"/>
      <c r="D9" s="95"/>
      <c r="E9" s="95"/>
      <c r="F9" s="95"/>
      <c r="G9" s="95"/>
      <c r="H9" s="96">
        <f t="shared" si="0"/>
        <v>0</v>
      </c>
      <c r="I9" s="401"/>
      <c r="J9" s="262"/>
      <c r="K9" s="302"/>
      <c r="L9" s="303"/>
      <c r="M9" s="303"/>
      <c r="N9" s="303"/>
      <c r="O9" s="307"/>
      <c r="P9" s="305"/>
      <c r="Q9" s="308"/>
      <c r="R9" s="308"/>
      <c r="S9" s="308"/>
      <c r="T9" s="309"/>
      <c r="U9" s="308"/>
      <c r="V9" s="303"/>
      <c r="W9" s="303"/>
      <c r="X9" s="303"/>
      <c r="Y9" s="304"/>
      <c r="Z9" s="305"/>
      <c r="AA9" s="303"/>
      <c r="AB9" s="303"/>
      <c r="AC9" s="303"/>
      <c r="AD9" s="304"/>
      <c r="AE9" s="306"/>
      <c r="AF9" s="303"/>
      <c r="AG9" s="303"/>
      <c r="AH9" s="303"/>
      <c r="AI9" s="306"/>
      <c r="AJ9" s="305"/>
      <c r="AK9" s="306"/>
      <c r="AL9" s="303"/>
      <c r="AM9" s="303"/>
      <c r="AN9" s="307"/>
      <c r="AO9" s="364"/>
      <c r="AP9" s="315"/>
      <c r="AQ9" s="365"/>
      <c r="AR9" s="303"/>
      <c r="AS9" s="304"/>
      <c r="AT9" s="306"/>
      <c r="AU9" s="303"/>
      <c r="AV9" s="303"/>
      <c r="AW9" s="303"/>
      <c r="AX9" s="306"/>
      <c r="AY9" s="305"/>
      <c r="AZ9" s="303"/>
      <c r="BA9" s="303"/>
      <c r="BB9" s="303"/>
      <c r="BC9" s="307"/>
      <c r="BD9" s="305"/>
      <c r="BE9" s="303"/>
      <c r="BF9" s="303"/>
      <c r="BG9" s="303"/>
      <c r="BH9" s="304"/>
      <c r="BI9" s="308"/>
      <c r="BJ9" s="303"/>
      <c r="BK9" s="303"/>
      <c r="BL9" s="303"/>
      <c r="BM9" s="304"/>
      <c r="BN9" s="302"/>
      <c r="BO9" s="303"/>
      <c r="BP9" s="303"/>
      <c r="BQ9" s="303"/>
      <c r="BR9" s="304"/>
      <c r="BS9" s="302"/>
      <c r="BT9" s="303"/>
      <c r="BU9" s="303"/>
      <c r="BV9" s="303"/>
      <c r="BW9" s="304"/>
      <c r="BX9" s="302"/>
      <c r="BY9" s="303"/>
      <c r="BZ9" s="303"/>
      <c r="CA9" s="303"/>
      <c r="CB9" s="304"/>
      <c r="CC9" s="306"/>
      <c r="CD9" s="303"/>
      <c r="CE9" s="303"/>
      <c r="CF9" s="303"/>
      <c r="CG9" s="306"/>
      <c r="CH9" s="302"/>
      <c r="CI9" s="303"/>
      <c r="CJ9" s="303"/>
      <c r="CK9" s="303"/>
      <c r="CL9" s="309"/>
      <c r="CM9" s="302"/>
      <c r="CN9" s="303"/>
      <c r="CO9" s="303"/>
      <c r="CP9" s="303"/>
      <c r="CQ9" s="304"/>
      <c r="CR9" s="305"/>
      <c r="CS9" s="303"/>
      <c r="CT9" s="303"/>
      <c r="CU9" s="303"/>
      <c r="CV9" s="304"/>
      <c r="CW9" s="305"/>
      <c r="CX9" s="303"/>
      <c r="CY9" s="303"/>
      <c r="CZ9" s="303"/>
      <c r="DA9" s="304"/>
    </row>
    <row r="10" spans="1:105" ht="12.75">
      <c r="A10" s="392" t="s">
        <v>6</v>
      </c>
      <c r="B10" s="101" t="s">
        <v>56</v>
      </c>
      <c r="C10" s="247"/>
      <c r="D10" s="247"/>
      <c r="E10" s="247"/>
      <c r="F10" s="102"/>
      <c r="G10" s="102"/>
      <c r="H10" s="103">
        <f t="shared" si="0"/>
        <v>0</v>
      </c>
      <c r="I10" s="459">
        <f>SUM(H10:H13)</f>
        <v>17</v>
      </c>
      <c r="J10" s="261"/>
      <c r="K10" s="302"/>
      <c r="L10" s="303"/>
      <c r="M10" s="303"/>
      <c r="N10" s="303"/>
      <c r="O10" s="307"/>
      <c r="P10" s="305"/>
      <c r="Q10" s="308"/>
      <c r="R10" s="308"/>
      <c r="S10" s="308"/>
      <c r="T10" s="309"/>
      <c r="U10" s="308"/>
      <c r="V10" s="303"/>
      <c r="W10" s="303"/>
      <c r="X10" s="303"/>
      <c r="Y10" s="304"/>
      <c r="Z10" s="305"/>
      <c r="AA10" s="303"/>
      <c r="AB10" s="303"/>
      <c r="AC10" s="303"/>
      <c r="AD10" s="304"/>
      <c r="AE10" s="306"/>
      <c r="AF10" s="303"/>
      <c r="AG10" s="303"/>
      <c r="AH10" s="303"/>
      <c r="AI10" s="306"/>
      <c r="AJ10" s="305"/>
      <c r="AK10" s="306"/>
      <c r="AL10" s="303"/>
      <c r="AM10" s="303"/>
      <c r="AN10" s="307"/>
      <c r="AO10" s="364"/>
      <c r="AP10" s="315"/>
      <c r="AQ10" s="301"/>
      <c r="AR10" s="303"/>
      <c r="AS10" s="304"/>
      <c r="AT10" s="306"/>
      <c r="AU10" s="303"/>
      <c r="AV10" s="303"/>
      <c r="AW10" s="303"/>
      <c r="AX10" s="306"/>
      <c r="AY10" s="305"/>
      <c r="AZ10" s="303"/>
      <c r="BA10" s="303"/>
      <c r="BB10" s="303"/>
      <c r="BC10" s="307"/>
      <c r="BD10" s="305"/>
      <c r="BE10" s="303"/>
      <c r="BF10" s="303"/>
      <c r="BG10" s="303"/>
      <c r="BH10" s="304"/>
      <c r="BI10" s="308"/>
      <c r="BJ10" s="303"/>
      <c r="BK10" s="303"/>
      <c r="BL10" s="303"/>
      <c r="BM10" s="304"/>
      <c r="BN10" s="302"/>
      <c r="BO10" s="303"/>
      <c r="BP10" s="303"/>
      <c r="BQ10" s="303"/>
      <c r="BR10" s="304"/>
      <c r="BS10" s="302"/>
      <c r="BT10" s="303"/>
      <c r="BU10" s="303"/>
      <c r="BV10" s="303"/>
      <c r="BW10" s="304"/>
      <c r="BX10" s="302"/>
      <c r="BY10" s="303"/>
      <c r="BZ10" s="303"/>
      <c r="CA10" s="303"/>
      <c r="CB10" s="304"/>
      <c r="CC10" s="306"/>
      <c r="CD10" s="303"/>
      <c r="CE10" s="303"/>
      <c r="CF10" s="303"/>
      <c r="CG10" s="306"/>
      <c r="CH10" s="302"/>
      <c r="CI10" s="303"/>
      <c r="CJ10" s="303"/>
      <c r="CK10" s="303"/>
      <c r="CL10" s="309"/>
      <c r="CM10" s="302"/>
      <c r="CN10" s="303"/>
      <c r="CO10" s="303"/>
      <c r="CP10" s="303"/>
      <c r="CQ10" s="304"/>
      <c r="CR10" s="305"/>
      <c r="CS10" s="303"/>
      <c r="CT10" s="303"/>
      <c r="CU10" s="303"/>
      <c r="CV10" s="304"/>
      <c r="CW10" s="305"/>
      <c r="CX10" s="303"/>
      <c r="CY10" s="303"/>
      <c r="CZ10" s="303"/>
      <c r="DA10" s="304"/>
    </row>
    <row r="11" spans="1:105" ht="12.75">
      <c r="A11" s="392"/>
      <c r="B11" s="29" t="s">
        <v>75</v>
      </c>
      <c r="C11" s="32">
        <v>1</v>
      </c>
      <c r="D11" s="32">
        <v>1</v>
      </c>
      <c r="E11" s="32"/>
      <c r="F11" s="32">
        <v>1</v>
      </c>
      <c r="G11" s="32"/>
      <c r="H11" s="27">
        <f>SUM(C11:G11)</f>
        <v>3</v>
      </c>
      <c r="I11" s="459"/>
      <c r="J11" s="261"/>
      <c r="K11" s="302">
        <v>1</v>
      </c>
      <c r="L11" s="303"/>
      <c r="M11" s="303"/>
      <c r="N11" s="303">
        <v>1</v>
      </c>
      <c r="O11" s="307"/>
      <c r="P11" s="305"/>
      <c r="Q11" s="308"/>
      <c r="R11" s="308"/>
      <c r="S11" s="308"/>
      <c r="T11" s="309"/>
      <c r="U11" s="308"/>
      <c r="V11" s="303"/>
      <c r="W11" s="303"/>
      <c r="X11" s="303"/>
      <c r="Y11" s="304"/>
      <c r="Z11" s="305"/>
      <c r="AA11" s="303">
        <v>1</v>
      </c>
      <c r="AB11" s="303"/>
      <c r="AC11" s="303"/>
      <c r="AD11" s="304"/>
      <c r="AE11" s="306"/>
      <c r="AF11" s="303"/>
      <c r="AG11" s="303"/>
      <c r="AH11" s="303"/>
      <c r="AI11" s="306"/>
      <c r="AJ11" s="305"/>
      <c r="AK11" s="306"/>
      <c r="AL11" s="303"/>
      <c r="AM11" s="303"/>
      <c r="AN11" s="307"/>
      <c r="AO11" s="364"/>
      <c r="AP11" s="315"/>
      <c r="AQ11" s="365"/>
      <c r="AR11" s="303"/>
      <c r="AS11" s="304"/>
      <c r="AT11" s="306"/>
      <c r="AU11" s="303"/>
      <c r="AV11" s="303"/>
      <c r="AW11" s="303"/>
      <c r="AX11" s="306"/>
      <c r="AY11" s="305"/>
      <c r="AZ11" s="303"/>
      <c r="BA11" s="303"/>
      <c r="BB11" s="303"/>
      <c r="BC11" s="307"/>
      <c r="BD11" s="305"/>
      <c r="BE11" s="303"/>
      <c r="BF11" s="303"/>
      <c r="BG11" s="303"/>
      <c r="BH11" s="304"/>
      <c r="BI11" s="308"/>
      <c r="BJ11" s="303"/>
      <c r="BK11" s="303"/>
      <c r="BL11" s="303"/>
      <c r="BM11" s="304"/>
      <c r="BN11" s="302"/>
      <c r="BO11" s="303"/>
      <c r="BP11" s="303"/>
      <c r="BQ11" s="303"/>
      <c r="BR11" s="304"/>
      <c r="BS11" s="302"/>
      <c r="BT11" s="303"/>
      <c r="BU11" s="303"/>
      <c r="BV11" s="303"/>
      <c r="BW11" s="304"/>
      <c r="BX11" s="302"/>
      <c r="BY11" s="303"/>
      <c r="BZ11" s="303"/>
      <c r="CA11" s="303"/>
      <c r="CB11" s="304"/>
      <c r="CC11" s="306"/>
      <c r="CD11" s="303"/>
      <c r="CE11" s="303"/>
      <c r="CF11" s="303"/>
      <c r="CG11" s="306"/>
      <c r="CH11" s="302"/>
      <c r="CI11" s="303"/>
      <c r="CJ11" s="303"/>
      <c r="CK11" s="303"/>
      <c r="CL11" s="309"/>
      <c r="CM11" s="302"/>
      <c r="CN11" s="303"/>
      <c r="CO11" s="303"/>
      <c r="CP11" s="303"/>
      <c r="CQ11" s="304"/>
      <c r="CR11" s="305"/>
      <c r="CS11" s="303"/>
      <c r="CT11" s="303"/>
      <c r="CU11" s="303"/>
      <c r="CV11" s="304"/>
      <c r="CW11" s="305"/>
      <c r="CX11" s="303"/>
      <c r="CY11" s="303"/>
      <c r="CZ11" s="303"/>
      <c r="DA11" s="304"/>
    </row>
    <row r="12" spans="1:105" ht="25.5">
      <c r="A12" s="392"/>
      <c r="B12" s="362" t="s">
        <v>182</v>
      </c>
      <c r="C12" s="164"/>
      <c r="D12" s="157">
        <v>2</v>
      </c>
      <c r="E12" s="157">
        <v>8</v>
      </c>
      <c r="F12" s="157">
        <v>4</v>
      </c>
      <c r="G12" s="32"/>
      <c r="H12" s="27">
        <f t="shared" si="0"/>
        <v>14</v>
      </c>
      <c r="I12" s="459"/>
      <c r="J12" s="261"/>
      <c r="K12" s="302"/>
      <c r="L12" s="303"/>
      <c r="M12" s="303"/>
      <c r="N12" s="303"/>
      <c r="O12" s="307"/>
      <c r="P12" s="305"/>
      <c r="Q12" s="308"/>
      <c r="R12" s="308"/>
      <c r="S12" s="308"/>
      <c r="T12" s="309"/>
      <c r="U12" s="308"/>
      <c r="V12" s="303"/>
      <c r="W12" s="303"/>
      <c r="X12" s="303"/>
      <c r="Y12" s="304"/>
      <c r="Z12" s="305"/>
      <c r="AA12" s="303"/>
      <c r="AB12" s="303"/>
      <c r="AC12" s="303"/>
      <c r="AD12" s="304"/>
      <c r="AE12" s="306"/>
      <c r="AF12" s="303"/>
      <c r="AG12" s="303"/>
      <c r="AH12" s="303"/>
      <c r="AI12" s="306"/>
      <c r="AJ12" s="305"/>
      <c r="AK12" s="306"/>
      <c r="AL12" s="303"/>
      <c r="AM12" s="303"/>
      <c r="AN12" s="307"/>
      <c r="AO12" s="295"/>
      <c r="AP12" s="301">
        <v>2</v>
      </c>
      <c r="AQ12" s="301">
        <v>8</v>
      </c>
      <c r="AR12" s="301">
        <v>4</v>
      </c>
      <c r="AS12" s="304"/>
      <c r="AT12" s="306"/>
      <c r="AU12" s="303"/>
      <c r="AV12" s="303"/>
      <c r="AW12" s="303"/>
      <c r="AX12" s="306"/>
      <c r="AY12" s="305"/>
      <c r="AZ12" s="303"/>
      <c r="BA12" s="303"/>
      <c r="BB12" s="303"/>
      <c r="BC12" s="307"/>
      <c r="BD12" s="305"/>
      <c r="BE12" s="303"/>
      <c r="BF12" s="303"/>
      <c r="BG12" s="303"/>
      <c r="BH12" s="304"/>
      <c r="BI12" s="308"/>
      <c r="BJ12" s="303"/>
      <c r="BK12" s="303"/>
      <c r="BL12" s="303"/>
      <c r="BM12" s="304"/>
      <c r="BN12" s="302"/>
      <c r="BO12" s="303"/>
      <c r="BP12" s="303"/>
      <c r="BQ12" s="303"/>
      <c r="BR12" s="304"/>
      <c r="BS12" s="302"/>
      <c r="BT12" s="303"/>
      <c r="BU12" s="303"/>
      <c r="BV12" s="303"/>
      <c r="BW12" s="304"/>
      <c r="BX12" s="302"/>
      <c r="BY12" s="303"/>
      <c r="BZ12" s="303"/>
      <c r="CA12" s="303"/>
      <c r="CB12" s="304"/>
      <c r="CC12" s="306"/>
      <c r="CD12" s="303"/>
      <c r="CE12" s="303"/>
      <c r="CF12" s="303"/>
      <c r="CG12" s="306"/>
      <c r="CH12" s="302"/>
      <c r="CI12" s="303"/>
      <c r="CJ12" s="303"/>
      <c r="CK12" s="303"/>
      <c r="CL12" s="309"/>
      <c r="CM12" s="302"/>
      <c r="CN12" s="303"/>
      <c r="CO12" s="303"/>
      <c r="CP12" s="303"/>
      <c r="CQ12" s="304"/>
      <c r="CR12" s="305"/>
      <c r="CS12" s="303"/>
      <c r="CT12" s="303"/>
      <c r="CU12" s="303"/>
      <c r="CV12" s="304"/>
      <c r="CW12" s="305"/>
      <c r="CX12" s="303"/>
      <c r="CY12" s="303"/>
      <c r="CZ12" s="303"/>
      <c r="DA12" s="304"/>
    </row>
    <row r="13" spans="1:105" ht="13.5" thickBot="1">
      <c r="A13" s="393"/>
      <c r="B13" s="101" t="s">
        <v>191</v>
      </c>
      <c r="C13" s="263"/>
      <c r="D13" s="263"/>
      <c r="E13" s="102"/>
      <c r="F13" s="102"/>
      <c r="G13" s="102"/>
      <c r="H13" s="59">
        <f>SUM(C13:G13)</f>
        <v>0</v>
      </c>
      <c r="I13" s="460"/>
      <c r="J13" s="261"/>
      <c r="K13" s="302"/>
      <c r="L13" s="303"/>
      <c r="M13" s="303"/>
      <c r="N13" s="303"/>
      <c r="O13" s="307"/>
      <c r="P13" s="305"/>
      <c r="Q13" s="308"/>
      <c r="R13" s="308"/>
      <c r="S13" s="308"/>
      <c r="T13" s="309"/>
      <c r="U13" s="308"/>
      <c r="V13" s="303"/>
      <c r="W13" s="303"/>
      <c r="X13" s="303"/>
      <c r="Y13" s="304"/>
      <c r="Z13" s="305"/>
      <c r="AA13" s="303"/>
      <c r="AB13" s="303"/>
      <c r="AC13" s="303"/>
      <c r="AD13" s="304"/>
      <c r="AE13" s="306"/>
      <c r="AF13" s="303"/>
      <c r="AG13" s="303"/>
      <c r="AH13" s="303"/>
      <c r="AI13" s="306"/>
      <c r="AJ13" s="305"/>
      <c r="AK13" s="306"/>
      <c r="AL13" s="303"/>
      <c r="AM13" s="303"/>
      <c r="AN13" s="307"/>
      <c r="AO13" s="366"/>
      <c r="AP13" s="367"/>
      <c r="AQ13" s="365"/>
      <c r="AR13" s="303"/>
      <c r="AS13" s="304"/>
      <c r="AT13" s="306"/>
      <c r="AU13" s="303"/>
      <c r="AV13" s="303"/>
      <c r="AW13" s="303"/>
      <c r="AX13" s="306"/>
      <c r="AY13" s="305"/>
      <c r="AZ13" s="303"/>
      <c r="BA13" s="303"/>
      <c r="BB13" s="303"/>
      <c r="BC13" s="307"/>
      <c r="BD13" s="305"/>
      <c r="BE13" s="303"/>
      <c r="BF13" s="303"/>
      <c r="BG13" s="303"/>
      <c r="BH13" s="304"/>
      <c r="BI13" s="308"/>
      <c r="BJ13" s="303"/>
      <c r="BK13" s="303"/>
      <c r="BL13" s="303"/>
      <c r="BM13" s="304"/>
      <c r="BN13" s="302"/>
      <c r="BO13" s="303"/>
      <c r="BP13" s="303"/>
      <c r="BQ13" s="303"/>
      <c r="BR13" s="304"/>
      <c r="BS13" s="302"/>
      <c r="BT13" s="303"/>
      <c r="BU13" s="303"/>
      <c r="BV13" s="303"/>
      <c r="BW13" s="304"/>
      <c r="BX13" s="302"/>
      <c r="BY13" s="303"/>
      <c r="BZ13" s="303"/>
      <c r="CA13" s="303"/>
      <c r="CB13" s="304"/>
      <c r="CC13" s="306"/>
      <c r="CD13" s="303"/>
      <c r="CE13" s="303"/>
      <c r="CF13" s="303"/>
      <c r="CG13" s="306"/>
      <c r="CH13" s="302"/>
      <c r="CI13" s="303"/>
      <c r="CJ13" s="303"/>
      <c r="CK13" s="303"/>
      <c r="CL13" s="309"/>
      <c r="CM13" s="302"/>
      <c r="CN13" s="303"/>
      <c r="CO13" s="303"/>
      <c r="CP13" s="303"/>
      <c r="CQ13" s="304"/>
      <c r="CR13" s="305"/>
      <c r="CS13" s="303"/>
      <c r="CT13" s="303"/>
      <c r="CU13" s="303"/>
      <c r="CV13" s="304"/>
      <c r="CW13" s="305"/>
      <c r="CX13" s="303"/>
      <c r="CY13" s="303"/>
      <c r="CZ13" s="303"/>
      <c r="DA13" s="304"/>
    </row>
    <row r="14" spans="1:105" ht="12.75">
      <c r="A14" s="391" t="s">
        <v>7</v>
      </c>
      <c r="B14" s="63" t="s">
        <v>58</v>
      </c>
      <c r="C14" s="206"/>
      <c r="D14" s="206"/>
      <c r="E14" s="156">
        <v>3</v>
      </c>
      <c r="F14" s="156">
        <v>2</v>
      </c>
      <c r="G14" s="206"/>
      <c r="H14" s="65">
        <f t="shared" si="0"/>
        <v>5</v>
      </c>
      <c r="I14" s="400">
        <f>SUM(H14:H15)</f>
        <v>5</v>
      </c>
      <c r="J14" s="262"/>
      <c r="K14" s="294"/>
      <c r="L14" s="301"/>
      <c r="M14" s="301"/>
      <c r="N14" s="301">
        <v>1</v>
      </c>
      <c r="O14" s="307"/>
      <c r="P14" s="305"/>
      <c r="Q14" s="308"/>
      <c r="R14" s="308"/>
      <c r="S14" s="308"/>
      <c r="T14" s="309"/>
      <c r="U14" s="308"/>
      <c r="V14" s="303"/>
      <c r="W14" s="303"/>
      <c r="X14" s="303"/>
      <c r="Y14" s="304"/>
      <c r="Z14" s="305"/>
      <c r="AA14" s="303"/>
      <c r="AB14" s="303"/>
      <c r="AC14" s="303"/>
      <c r="AD14" s="304"/>
      <c r="AE14" s="306"/>
      <c r="AF14" s="368"/>
      <c r="AG14" s="303"/>
      <c r="AH14" s="303"/>
      <c r="AI14" s="306"/>
      <c r="AJ14" s="305"/>
      <c r="AK14" s="306"/>
      <c r="AL14" s="303"/>
      <c r="AM14" s="303"/>
      <c r="AN14" s="307"/>
      <c r="AO14" s="366"/>
      <c r="AP14" s="367"/>
      <c r="AQ14" s="301">
        <v>3</v>
      </c>
      <c r="AR14" s="301">
        <v>1</v>
      </c>
      <c r="AS14" s="304"/>
      <c r="AT14" s="306"/>
      <c r="AU14" s="303"/>
      <c r="AV14" s="303"/>
      <c r="AW14" s="303"/>
      <c r="AX14" s="306"/>
      <c r="AY14" s="305"/>
      <c r="AZ14" s="303"/>
      <c r="BA14" s="303"/>
      <c r="BB14" s="303"/>
      <c r="BC14" s="307"/>
      <c r="BD14" s="305"/>
      <c r="BE14" s="303"/>
      <c r="BF14" s="303"/>
      <c r="BG14" s="303"/>
      <c r="BH14" s="304"/>
      <c r="BI14" s="308"/>
      <c r="BJ14" s="303"/>
      <c r="BK14" s="303"/>
      <c r="BL14" s="303"/>
      <c r="BM14" s="304"/>
      <c r="BN14" s="302"/>
      <c r="BO14" s="303"/>
      <c r="BP14" s="303"/>
      <c r="BQ14" s="303"/>
      <c r="BR14" s="304"/>
      <c r="BS14" s="302"/>
      <c r="BT14" s="303"/>
      <c r="BU14" s="303"/>
      <c r="BV14" s="303"/>
      <c r="BW14" s="304"/>
      <c r="BX14" s="302"/>
      <c r="BY14" s="303"/>
      <c r="BZ14" s="303"/>
      <c r="CA14" s="303"/>
      <c r="CB14" s="304"/>
      <c r="CC14" s="306"/>
      <c r="CD14" s="303"/>
      <c r="CE14" s="303"/>
      <c r="CF14" s="303"/>
      <c r="CG14" s="306"/>
      <c r="CH14" s="302"/>
      <c r="CI14" s="303"/>
      <c r="CJ14" s="303"/>
      <c r="CK14" s="303"/>
      <c r="CL14" s="309"/>
      <c r="CM14" s="302"/>
      <c r="CN14" s="303"/>
      <c r="CO14" s="303"/>
      <c r="CP14" s="303"/>
      <c r="CQ14" s="304"/>
      <c r="CR14" s="305"/>
      <c r="CS14" s="303"/>
      <c r="CT14" s="303"/>
      <c r="CU14" s="303"/>
      <c r="CV14" s="304"/>
      <c r="CW14" s="305"/>
      <c r="CX14" s="303"/>
      <c r="CY14" s="303"/>
      <c r="CZ14" s="303"/>
      <c r="DA14" s="304"/>
    </row>
    <row r="15" spans="1:105" ht="26.25" thickBot="1">
      <c r="A15" s="393"/>
      <c r="B15" s="246" t="s">
        <v>207</v>
      </c>
      <c r="C15" s="243"/>
      <c r="D15" s="243"/>
      <c r="E15" s="243"/>
      <c r="F15" s="243"/>
      <c r="G15" s="243"/>
      <c r="H15" s="96">
        <f t="shared" si="0"/>
        <v>0</v>
      </c>
      <c r="I15" s="401"/>
      <c r="J15" s="262"/>
      <c r="K15" s="294"/>
      <c r="L15" s="301"/>
      <c r="M15" s="301"/>
      <c r="N15" s="301"/>
      <c r="O15" s="307"/>
      <c r="P15" s="305"/>
      <c r="Q15" s="308"/>
      <c r="R15" s="308"/>
      <c r="S15" s="308"/>
      <c r="T15" s="309"/>
      <c r="U15" s="308"/>
      <c r="V15" s="303"/>
      <c r="W15" s="303"/>
      <c r="X15" s="303"/>
      <c r="Y15" s="304"/>
      <c r="Z15" s="305"/>
      <c r="AA15" s="303"/>
      <c r="AB15" s="303"/>
      <c r="AC15" s="303"/>
      <c r="AD15" s="304"/>
      <c r="AE15" s="310"/>
      <c r="AF15" s="368"/>
      <c r="AG15" s="303"/>
      <c r="AH15" s="303"/>
      <c r="AI15" s="306"/>
      <c r="AJ15" s="305"/>
      <c r="AK15" s="306"/>
      <c r="AL15" s="303"/>
      <c r="AM15" s="303"/>
      <c r="AN15" s="307"/>
      <c r="AO15" s="364"/>
      <c r="AP15" s="315"/>
      <c r="AQ15" s="365"/>
      <c r="AR15" s="301"/>
      <c r="AS15" s="304"/>
      <c r="AT15" s="306"/>
      <c r="AU15" s="303"/>
      <c r="AV15" s="303"/>
      <c r="AW15" s="303"/>
      <c r="AX15" s="306"/>
      <c r="AY15" s="305"/>
      <c r="AZ15" s="303"/>
      <c r="BA15" s="303"/>
      <c r="BB15" s="303"/>
      <c r="BC15" s="307"/>
      <c r="BD15" s="305"/>
      <c r="BE15" s="303"/>
      <c r="BF15" s="303"/>
      <c r="BG15" s="303"/>
      <c r="BH15" s="304"/>
      <c r="BI15" s="308"/>
      <c r="BJ15" s="303"/>
      <c r="BK15" s="303"/>
      <c r="BL15" s="303"/>
      <c r="BM15" s="304"/>
      <c r="BN15" s="302"/>
      <c r="BO15" s="303"/>
      <c r="BP15" s="303"/>
      <c r="BQ15" s="303"/>
      <c r="BR15" s="304"/>
      <c r="BS15" s="302"/>
      <c r="BT15" s="303"/>
      <c r="BU15" s="303"/>
      <c r="BV15" s="303"/>
      <c r="BW15" s="304"/>
      <c r="BX15" s="302"/>
      <c r="BY15" s="303"/>
      <c r="BZ15" s="303"/>
      <c r="CA15" s="303"/>
      <c r="CB15" s="304"/>
      <c r="CC15" s="306"/>
      <c r="CD15" s="303"/>
      <c r="CE15" s="303"/>
      <c r="CF15" s="303"/>
      <c r="CG15" s="306"/>
      <c r="CH15" s="302"/>
      <c r="CI15" s="303"/>
      <c r="CJ15" s="303"/>
      <c r="CK15" s="303"/>
      <c r="CL15" s="309"/>
      <c r="CM15" s="302"/>
      <c r="CN15" s="303"/>
      <c r="CO15" s="303"/>
      <c r="CP15" s="303"/>
      <c r="CQ15" s="304"/>
      <c r="CR15" s="305"/>
      <c r="CS15" s="303"/>
      <c r="CT15" s="303"/>
      <c r="CU15" s="303"/>
      <c r="CV15" s="304"/>
      <c r="CW15" s="305"/>
      <c r="CX15" s="303"/>
      <c r="CY15" s="303"/>
      <c r="CZ15" s="303"/>
      <c r="DA15" s="304"/>
    </row>
    <row r="16" spans="1:105" ht="12.75" customHeight="1">
      <c r="A16" s="391" t="s">
        <v>19</v>
      </c>
      <c r="B16" s="329" t="s">
        <v>59</v>
      </c>
      <c r="C16" s="222">
        <v>1</v>
      </c>
      <c r="D16" s="247"/>
      <c r="E16" s="222">
        <v>1</v>
      </c>
      <c r="F16" s="247"/>
      <c r="G16" s="266"/>
      <c r="H16" s="59">
        <f>SUM(C16:G16)</f>
        <v>2</v>
      </c>
      <c r="I16" s="458">
        <f>SUM(H16:H18)</f>
        <v>5</v>
      </c>
      <c r="J16" s="261"/>
      <c r="K16" s="311"/>
      <c r="L16" s="312"/>
      <c r="M16" s="312"/>
      <c r="N16" s="312"/>
      <c r="O16" s="348"/>
      <c r="P16" s="350"/>
      <c r="Q16" s="346"/>
      <c r="R16" s="346"/>
      <c r="S16" s="346"/>
      <c r="T16" s="351"/>
      <c r="U16" s="308"/>
      <c r="V16" s="303"/>
      <c r="W16" s="303"/>
      <c r="X16" s="303"/>
      <c r="Y16" s="304"/>
      <c r="Z16" s="305"/>
      <c r="AA16" s="303"/>
      <c r="AB16" s="303"/>
      <c r="AC16" s="303"/>
      <c r="AD16" s="304"/>
      <c r="AE16" s="306"/>
      <c r="AF16" s="303"/>
      <c r="AG16" s="303"/>
      <c r="AH16" s="303"/>
      <c r="AI16" s="306"/>
      <c r="AJ16" s="305"/>
      <c r="AK16" s="331"/>
      <c r="AL16" s="303"/>
      <c r="AM16" s="303"/>
      <c r="AN16" s="307"/>
      <c r="AO16" s="364"/>
      <c r="AP16" s="315"/>
      <c r="AQ16" s="301">
        <v>1</v>
      </c>
      <c r="AR16" s="115"/>
      <c r="AS16" s="313"/>
      <c r="AT16" s="306"/>
      <c r="AU16" s="303"/>
      <c r="AV16" s="303"/>
      <c r="AW16" s="303"/>
      <c r="AX16" s="306"/>
      <c r="AY16" s="305"/>
      <c r="AZ16" s="303"/>
      <c r="BA16" s="303"/>
      <c r="BB16" s="303"/>
      <c r="BC16" s="307"/>
      <c r="BD16" s="305"/>
      <c r="BE16" s="303"/>
      <c r="BF16" s="303"/>
      <c r="BG16" s="303"/>
      <c r="BH16" s="304"/>
      <c r="BI16" s="308"/>
      <c r="BJ16" s="303"/>
      <c r="BK16" s="303"/>
      <c r="BL16" s="303"/>
      <c r="BM16" s="304"/>
      <c r="BN16" s="302"/>
      <c r="BO16" s="303"/>
      <c r="BP16" s="303"/>
      <c r="BQ16" s="303"/>
      <c r="BR16" s="304"/>
      <c r="BS16" s="302"/>
      <c r="BT16" s="303"/>
      <c r="BU16" s="303"/>
      <c r="BV16" s="303"/>
      <c r="BW16" s="304"/>
      <c r="BX16" s="294">
        <v>1</v>
      </c>
      <c r="BY16" s="303"/>
      <c r="BZ16" s="303"/>
      <c r="CA16" s="303"/>
      <c r="CB16" s="304"/>
      <c r="CC16" s="306"/>
      <c r="CD16" s="303"/>
      <c r="CE16" s="303"/>
      <c r="CF16" s="303"/>
      <c r="CG16" s="306"/>
      <c r="CH16" s="302"/>
      <c r="CI16" s="303"/>
      <c r="CJ16" s="303"/>
      <c r="CK16" s="303"/>
      <c r="CL16" s="309"/>
      <c r="CM16" s="302"/>
      <c r="CN16" s="303"/>
      <c r="CO16" s="303"/>
      <c r="CP16" s="303"/>
      <c r="CQ16" s="304"/>
      <c r="CR16" s="305"/>
      <c r="CS16" s="303"/>
      <c r="CT16" s="303"/>
      <c r="CU16" s="303"/>
      <c r="CV16" s="304"/>
      <c r="CW16" s="305"/>
      <c r="CX16" s="303"/>
      <c r="CY16" s="303"/>
      <c r="CZ16" s="303"/>
      <c r="DA16" s="304"/>
    </row>
    <row r="17" spans="1:105" s="132" customFormat="1" ht="42" customHeight="1">
      <c r="A17" s="392"/>
      <c r="B17" s="362" t="s">
        <v>205</v>
      </c>
      <c r="C17" s="164"/>
      <c r="D17" s="164"/>
      <c r="E17" s="32">
        <v>1</v>
      </c>
      <c r="F17" s="164"/>
      <c r="G17" s="32"/>
      <c r="H17" s="27">
        <f t="shared" si="0"/>
        <v>1</v>
      </c>
      <c r="I17" s="459"/>
      <c r="J17" s="261"/>
      <c r="K17" s="302"/>
      <c r="L17" s="303"/>
      <c r="M17" s="303"/>
      <c r="N17" s="303"/>
      <c r="O17" s="307"/>
      <c r="P17" s="305"/>
      <c r="Q17" s="308"/>
      <c r="R17" s="308"/>
      <c r="S17" s="308"/>
      <c r="T17" s="309"/>
      <c r="U17" s="308"/>
      <c r="V17" s="303"/>
      <c r="W17" s="303"/>
      <c r="X17" s="303"/>
      <c r="Y17" s="304"/>
      <c r="Z17" s="305"/>
      <c r="AA17" s="303"/>
      <c r="AB17" s="303"/>
      <c r="AC17" s="303"/>
      <c r="AD17" s="304"/>
      <c r="AE17" s="306"/>
      <c r="AF17" s="303"/>
      <c r="AG17" s="303"/>
      <c r="AH17" s="303"/>
      <c r="AI17" s="306"/>
      <c r="AJ17" s="305"/>
      <c r="AK17" s="369"/>
      <c r="AL17" s="365"/>
      <c r="AM17" s="301"/>
      <c r="AN17" s="307"/>
      <c r="AO17" s="364"/>
      <c r="AP17" s="315"/>
      <c r="AQ17" s="303">
        <v>1</v>
      </c>
      <c r="AR17" s="301"/>
      <c r="AS17" s="304"/>
      <c r="AT17" s="306"/>
      <c r="AU17" s="303"/>
      <c r="AV17" s="303"/>
      <c r="AW17" s="303"/>
      <c r="AX17" s="306"/>
      <c r="AY17" s="305"/>
      <c r="AZ17" s="303"/>
      <c r="BA17" s="303"/>
      <c r="BB17" s="303"/>
      <c r="BC17" s="307"/>
      <c r="BD17" s="305"/>
      <c r="BE17" s="303"/>
      <c r="BF17" s="303"/>
      <c r="BG17" s="303"/>
      <c r="BH17" s="304"/>
      <c r="BI17" s="308"/>
      <c r="BJ17" s="303"/>
      <c r="BK17" s="303"/>
      <c r="BL17" s="303"/>
      <c r="BM17" s="304"/>
      <c r="BN17" s="302"/>
      <c r="BO17" s="303"/>
      <c r="BP17" s="303"/>
      <c r="BQ17" s="303"/>
      <c r="BR17" s="304"/>
      <c r="BS17" s="302"/>
      <c r="BT17" s="303"/>
      <c r="BU17" s="303"/>
      <c r="BV17" s="303"/>
      <c r="BW17" s="304"/>
      <c r="BX17" s="302"/>
      <c r="BY17" s="303"/>
      <c r="BZ17" s="303"/>
      <c r="CA17" s="303"/>
      <c r="CB17" s="304"/>
      <c r="CC17" s="306"/>
      <c r="CD17" s="303"/>
      <c r="CE17" s="303"/>
      <c r="CF17" s="303"/>
      <c r="CG17" s="306"/>
      <c r="CH17" s="302"/>
      <c r="CI17" s="303"/>
      <c r="CJ17" s="303"/>
      <c r="CK17" s="303"/>
      <c r="CL17" s="309"/>
      <c r="CM17" s="302"/>
      <c r="CN17" s="303"/>
      <c r="CO17" s="303"/>
      <c r="CP17" s="303"/>
      <c r="CQ17" s="304"/>
      <c r="CR17" s="305"/>
      <c r="CS17" s="303"/>
      <c r="CT17" s="303"/>
      <c r="CU17" s="303"/>
      <c r="CV17" s="304"/>
      <c r="CW17" s="305"/>
      <c r="CX17" s="303"/>
      <c r="CY17" s="303"/>
      <c r="CZ17" s="303"/>
      <c r="DA17" s="304"/>
    </row>
    <row r="18" spans="1:105" ht="13.5" thickBot="1">
      <c r="A18" s="393"/>
      <c r="B18" s="99" t="s">
        <v>117</v>
      </c>
      <c r="C18" s="243"/>
      <c r="D18" s="243"/>
      <c r="E18" s="243"/>
      <c r="F18" s="361">
        <v>2</v>
      </c>
      <c r="G18" s="95"/>
      <c r="H18" s="96">
        <f t="shared" si="0"/>
        <v>2</v>
      </c>
      <c r="I18" s="460"/>
      <c r="J18" s="261"/>
      <c r="K18" s="302"/>
      <c r="L18" s="303"/>
      <c r="M18" s="303"/>
      <c r="N18" s="303"/>
      <c r="O18" s="307"/>
      <c r="P18" s="305"/>
      <c r="Q18" s="308"/>
      <c r="R18" s="308"/>
      <c r="S18" s="308"/>
      <c r="T18" s="309"/>
      <c r="U18" s="308"/>
      <c r="V18" s="303"/>
      <c r="W18" s="303"/>
      <c r="X18" s="303"/>
      <c r="Y18" s="304"/>
      <c r="Z18" s="305"/>
      <c r="AA18" s="303"/>
      <c r="AB18" s="303"/>
      <c r="AC18" s="303"/>
      <c r="AD18" s="304"/>
      <c r="AE18" s="306"/>
      <c r="AF18" s="303"/>
      <c r="AG18" s="303"/>
      <c r="AH18" s="303"/>
      <c r="AI18" s="306"/>
      <c r="AJ18" s="305"/>
      <c r="AK18" s="306"/>
      <c r="AL18" s="303"/>
      <c r="AM18" s="303"/>
      <c r="AN18" s="307"/>
      <c r="AO18" s="364"/>
      <c r="AP18" s="315"/>
      <c r="AQ18" s="301"/>
      <c r="AR18" s="301">
        <v>2</v>
      </c>
      <c r="AS18" s="304"/>
      <c r="AT18" s="306"/>
      <c r="AU18" s="303"/>
      <c r="AV18" s="303"/>
      <c r="AW18" s="303"/>
      <c r="AX18" s="306"/>
      <c r="AY18" s="305"/>
      <c r="AZ18" s="303"/>
      <c r="BA18" s="303"/>
      <c r="BB18" s="303"/>
      <c r="BC18" s="307"/>
      <c r="BD18" s="305"/>
      <c r="BE18" s="303"/>
      <c r="BF18" s="303"/>
      <c r="BG18" s="303"/>
      <c r="BH18" s="304"/>
      <c r="BI18" s="308"/>
      <c r="BJ18" s="303"/>
      <c r="BK18" s="303"/>
      <c r="BL18" s="303"/>
      <c r="BM18" s="304"/>
      <c r="BN18" s="302"/>
      <c r="BO18" s="303"/>
      <c r="BP18" s="303"/>
      <c r="BQ18" s="303"/>
      <c r="BR18" s="304"/>
      <c r="BS18" s="302"/>
      <c r="BT18" s="303"/>
      <c r="BU18" s="303"/>
      <c r="BV18" s="303"/>
      <c r="BW18" s="304"/>
      <c r="BX18" s="302"/>
      <c r="BY18" s="303"/>
      <c r="BZ18" s="303"/>
      <c r="CA18" s="303"/>
      <c r="CB18" s="304"/>
      <c r="CC18" s="306"/>
      <c r="CD18" s="303"/>
      <c r="CE18" s="303"/>
      <c r="CF18" s="303"/>
      <c r="CG18" s="306"/>
      <c r="CH18" s="302"/>
      <c r="CI18" s="303"/>
      <c r="CJ18" s="303"/>
      <c r="CK18" s="303"/>
      <c r="CL18" s="309"/>
      <c r="CM18" s="302"/>
      <c r="CN18" s="303"/>
      <c r="CO18" s="303"/>
      <c r="CP18" s="303"/>
      <c r="CQ18" s="304"/>
      <c r="CR18" s="305"/>
      <c r="CS18" s="303"/>
      <c r="CT18" s="303"/>
      <c r="CU18" s="303"/>
      <c r="CV18" s="304"/>
      <c r="CW18" s="305"/>
      <c r="CX18" s="303"/>
      <c r="CY18" s="303"/>
      <c r="CZ18" s="303"/>
      <c r="DA18" s="304"/>
    </row>
    <row r="19" spans="1:105" ht="12.75" customHeight="1">
      <c r="A19" s="391" t="s">
        <v>133</v>
      </c>
      <c r="B19" s="63" t="s">
        <v>57</v>
      </c>
      <c r="C19" s="206"/>
      <c r="D19" s="206"/>
      <c r="E19" s="156">
        <v>2</v>
      </c>
      <c r="F19" s="64"/>
      <c r="G19" s="64"/>
      <c r="H19" s="65">
        <f>SUM(C19:G19)</f>
        <v>2</v>
      </c>
      <c r="I19" s="400">
        <f>SUM(H19:H26)</f>
        <v>9</v>
      </c>
      <c r="J19" s="262"/>
      <c r="K19" s="302"/>
      <c r="L19" s="303"/>
      <c r="M19" s="303"/>
      <c r="N19" s="303"/>
      <c r="O19" s="307"/>
      <c r="P19" s="305"/>
      <c r="Q19" s="308"/>
      <c r="R19" s="308"/>
      <c r="S19" s="308"/>
      <c r="T19" s="309"/>
      <c r="U19" s="308"/>
      <c r="V19" s="303"/>
      <c r="W19" s="303"/>
      <c r="X19" s="303"/>
      <c r="Y19" s="304"/>
      <c r="Z19" s="305"/>
      <c r="AA19" s="303"/>
      <c r="AB19" s="303"/>
      <c r="AC19" s="303"/>
      <c r="AD19" s="304"/>
      <c r="AE19" s="306"/>
      <c r="AF19" s="303"/>
      <c r="AG19" s="303"/>
      <c r="AH19" s="303"/>
      <c r="AI19" s="306"/>
      <c r="AJ19" s="305"/>
      <c r="AK19" s="306"/>
      <c r="AL19" s="303"/>
      <c r="AM19" s="303"/>
      <c r="AN19" s="307"/>
      <c r="AO19" s="364"/>
      <c r="AP19" s="315"/>
      <c r="AQ19" s="301">
        <v>2</v>
      </c>
      <c r="AR19" s="303"/>
      <c r="AS19" s="304"/>
      <c r="AT19" s="306"/>
      <c r="AU19" s="303"/>
      <c r="AV19" s="303"/>
      <c r="AW19" s="303"/>
      <c r="AX19" s="306"/>
      <c r="AY19" s="305"/>
      <c r="AZ19" s="303"/>
      <c r="BA19" s="303"/>
      <c r="BB19" s="303"/>
      <c r="BC19" s="307"/>
      <c r="BD19" s="305"/>
      <c r="BE19" s="303"/>
      <c r="BF19" s="303"/>
      <c r="BG19" s="303"/>
      <c r="BH19" s="304"/>
      <c r="BI19" s="308"/>
      <c r="BJ19" s="303"/>
      <c r="BK19" s="303"/>
      <c r="BL19" s="303"/>
      <c r="BM19" s="304"/>
      <c r="BN19" s="302"/>
      <c r="BO19" s="303"/>
      <c r="BP19" s="303"/>
      <c r="BQ19" s="303"/>
      <c r="BR19" s="304"/>
      <c r="BS19" s="302"/>
      <c r="BT19" s="303"/>
      <c r="BU19" s="303"/>
      <c r="BV19" s="303"/>
      <c r="BW19" s="304"/>
      <c r="BX19" s="302"/>
      <c r="BY19" s="303"/>
      <c r="BZ19" s="303"/>
      <c r="CA19" s="303"/>
      <c r="CB19" s="304"/>
      <c r="CC19" s="306"/>
      <c r="CD19" s="303"/>
      <c r="CE19" s="303"/>
      <c r="CF19" s="303"/>
      <c r="CG19" s="306"/>
      <c r="CH19" s="302"/>
      <c r="CI19" s="303"/>
      <c r="CJ19" s="303"/>
      <c r="CK19" s="303"/>
      <c r="CL19" s="309"/>
      <c r="CM19" s="302"/>
      <c r="CN19" s="303"/>
      <c r="CO19" s="303"/>
      <c r="CP19" s="303"/>
      <c r="CQ19" s="304"/>
      <c r="CR19" s="305"/>
      <c r="CS19" s="303"/>
      <c r="CT19" s="303"/>
      <c r="CU19" s="303"/>
      <c r="CV19" s="304"/>
      <c r="CW19" s="305"/>
      <c r="CX19" s="303"/>
      <c r="CY19" s="303"/>
      <c r="CZ19" s="303"/>
      <c r="DA19" s="304"/>
    </row>
    <row r="20" spans="1:105" ht="12.75">
      <c r="A20" s="392"/>
      <c r="B20" s="60" t="s">
        <v>76</v>
      </c>
      <c r="C20" s="61"/>
      <c r="D20" s="61"/>
      <c r="E20" s="61"/>
      <c r="F20" s="61"/>
      <c r="G20" s="61"/>
      <c r="H20" s="58">
        <f>SUM(C20:G20)</f>
        <v>0</v>
      </c>
      <c r="I20" s="425"/>
      <c r="J20" s="262"/>
      <c r="K20" s="302"/>
      <c r="L20" s="303"/>
      <c r="M20" s="303"/>
      <c r="N20" s="303"/>
      <c r="O20" s="307"/>
      <c r="P20" s="305"/>
      <c r="Q20" s="308"/>
      <c r="R20" s="308"/>
      <c r="S20" s="308"/>
      <c r="T20" s="309"/>
      <c r="U20" s="308"/>
      <c r="V20" s="303"/>
      <c r="W20" s="303"/>
      <c r="X20" s="303"/>
      <c r="Y20" s="304"/>
      <c r="Z20" s="305"/>
      <c r="AA20" s="303"/>
      <c r="AB20" s="303"/>
      <c r="AC20" s="303"/>
      <c r="AD20" s="304"/>
      <c r="AE20" s="306"/>
      <c r="AF20" s="303"/>
      <c r="AG20" s="303"/>
      <c r="AH20" s="303"/>
      <c r="AI20" s="306"/>
      <c r="AJ20" s="305"/>
      <c r="AK20" s="306"/>
      <c r="AL20" s="303"/>
      <c r="AM20" s="303"/>
      <c r="AN20" s="307"/>
      <c r="AO20" s="364"/>
      <c r="AP20" s="315"/>
      <c r="AQ20" s="365"/>
      <c r="AR20" s="303"/>
      <c r="AS20" s="304"/>
      <c r="AT20" s="306"/>
      <c r="AU20" s="303"/>
      <c r="AV20" s="303"/>
      <c r="AW20" s="303"/>
      <c r="AX20" s="306"/>
      <c r="AY20" s="305"/>
      <c r="AZ20" s="303"/>
      <c r="BA20" s="303"/>
      <c r="BB20" s="303"/>
      <c r="BC20" s="307"/>
      <c r="BD20" s="305"/>
      <c r="BE20" s="303"/>
      <c r="BF20" s="303"/>
      <c r="BG20" s="303"/>
      <c r="BH20" s="304"/>
      <c r="BI20" s="308"/>
      <c r="BJ20" s="303"/>
      <c r="BK20" s="303"/>
      <c r="BL20" s="303"/>
      <c r="BM20" s="304"/>
      <c r="BN20" s="302"/>
      <c r="BO20" s="303"/>
      <c r="BP20" s="303"/>
      <c r="BQ20" s="303"/>
      <c r="BR20" s="304"/>
      <c r="BS20" s="302"/>
      <c r="BT20" s="303"/>
      <c r="BU20" s="303"/>
      <c r="BV20" s="303"/>
      <c r="BW20" s="304"/>
      <c r="BX20" s="302"/>
      <c r="BY20" s="303"/>
      <c r="BZ20" s="303"/>
      <c r="CA20" s="303"/>
      <c r="CB20" s="304"/>
      <c r="CC20" s="306"/>
      <c r="CD20" s="303"/>
      <c r="CE20" s="303"/>
      <c r="CF20" s="303"/>
      <c r="CG20" s="306"/>
      <c r="CH20" s="302"/>
      <c r="CI20" s="303"/>
      <c r="CJ20" s="303"/>
      <c r="CK20" s="303"/>
      <c r="CL20" s="309"/>
      <c r="CM20" s="302"/>
      <c r="CN20" s="303"/>
      <c r="CO20" s="303"/>
      <c r="CP20" s="303"/>
      <c r="CQ20" s="304"/>
      <c r="CR20" s="305"/>
      <c r="CS20" s="303"/>
      <c r="CT20" s="303"/>
      <c r="CU20" s="303"/>
      <c r="CV20" s="304"/>
      <c r="CW20" s="305"/>
      <c r="CX20" s="303"/>
      <c r="CY20" s="303"/>
      <c r="CZ20" s="303"/>
      <c r="DA20" s="304"/>
    </row>
    <row r="21" spans="1:105" ht="26.25" customHeight="1">
      <c r="A21" s="392"/>
      <c r="B21" s="227" t="s">
        <v>115</v>
      </c>
      <c r="C21" s="164"/>
      <c r="D21" s="164"/>
      <c r="E21" s="157">
        <v>3</v>
      </c>
      <c r="F21" s="157">
        <v>2</v>
      </c>
      <c r="G21" s="32"/>
      <c r="H21" s="138">
        <f t="shared" si="0"/>
        <v>5</v>
      </c>
      <c r="I21" s="425"/>
      <c r="J21" s="262"/>
      <c r="K21" s="302"/>
      <c r="L21" s="303"/>
      <c r="M21" s="303"/>
      <c r="N21" s="303"/>
      <c r="O21" s="307"/>
      <c r="P21" s="305"/>
      <c r="Q21" s="308"/>
      <c r="R21" s="308"/>
      <c r="S21" s="308"/>
      <c r="T21" s="309"/>
      <c r="U21" s="308"/>
      <c r="V21" s="303"/>
      <c r="W21" s="303"/>
      <c r="X21" s="303"/>
      <c r="Y21" s="304"/>
      <c r="Z21" s="305"/>
      <c r="AA21" s="303"/>
      <c r="AB21" s="303"/>
      <c r="AC21" s="303"/>
      <c r="AD21" s="304"/>
      <c r="AE21" s="306"/>
      <c r="AF21" s="303"/>
      <c r="AG21" s="303"/>
      <c r="AH21" s="303"/>
      <c r="AI21" s="306"/>
      <c r="AJ21" s="305"/>
      <c r="AK21" s="306"/>
      <c r="AL21" s="303"/>
      <c r="AM21" s="303"/>
      <c r="AN21" s="307"/>
      <c r="AO21" s="364"/>
      <c r="AP21" s="315"/>
      <c r="AQ21" s="301">
        <v>3</v>
      </c>
      <c r="AR21" s="301">
        <v>2</v>
      </c>
      <c r="AS21" s="304"/>
      <c r="AT21" s="306"/>
      <c r="AU21" s="303"/>
      <c r="AV21" s="303"/>
      <c r="AW21" s="303"/>
      <c r="AX21" s="306"/>
      <c r="AY21" s="305"/>
      <c r="AZ21" s="303"/>
      <c r="BA21" s="303"/>
      <c r="BB21" s="303"/>
      <c r="BC21" s="307"/>
      <c r="BD21" s="305"/>
      <c r="BE21" s="303"/>
      <c r="BF21" s="303"/>
      <c r="BG21" s="303"/>
      <c r="BH21" s="304"/>
      <c r="BI21" s="308"/>
      <c r="BJ21" s="303"/>
      <c r="BK21" s="303"/>
      <c r="BL21" s="303"/>
      <c r="BM21" s="304"/>
      <c r="BN21" s="302"/>
      <c r="BO21" s="303"/>
      <c r="BP21" s="303"/>
      <c r="BQ21" s="303"/>
      <c r="BR21" s="304"/>
      <c r="BS21" s="302"/>
      <c r="BT21" s="303"/>
      <c r="BU21" s="303"/>
      <c r="BV21" s="303"/>
      <c r="BW21" s="304"/>
      <c r="BX21" s="302"/>
      <c r="BY21" s="303"/>
      <c r="BZ21" s="303"/>
      <c r="CA21" s="303"/>
      <c r="CB21" s="304"/>
      <c r="CC21" s="306"/>
      <c r="CD21" s="303"/>
      <c r="CE21" s="303"/>
      <c r="CF21" s="303"/>
      <c r="CG21" s="306"/>
      <c r="CH21" s="302"/>
      <c r="CI21" s="303"/>
      <c r="CJ21" s="303"/>
      <c r="CK21" s="303"/>
      <c r="CL21" s="309"/>
      <c r="CM21" s="302"/>
      <c r="CN21" s="303"/>
      <c r="CO21" s="303"/>
      <c r="CP21" s="303"/>
      <c r="CQ21" s="304"/>
      <c r="CR21" s="305"/>
      <c r="CS21" s="303"/>
      <c r="CT21" s="303"/>
      <c r="CU21" s="303"/>
      <c r="CV21" s="304"/>
      <c r="CW21" s="305"/>
      <c r="CX21" s="303"/>
      <c r="CY21" s="303"/>
      <c r="CZ21" s="303"/>
      <c r="DA21" s="304"/>
    </row>
    <row r="22" spans="1:105" ht="25.5">
      <c r="A22" s="392"/>
      <c r="B22" s="227" t="s">
        <v>116</v>
      </c>
      <c r="C22" s="32"/>
      <c r="D22" s="32"/>
      <c r="E22" s="32"/>
      <c r="F22" s="32"/>
      <c r="G22" s="32"/>
      <c r="H22" s="138">
        <f t="shared" si="0"/>
        <v>0</v>
      </c>
      <c r="I22" s="425"/>
      <c r="J22" s="262"/>
      <c r="K22" s="302"/>
      <c r="L22" s="303"/>
      <c r="M22" s="303"/>
      <c r="N22" s="303"/>
      <c r="O22" s="307"/>
      <c r="P22" s="305"/>
      <c r="Q22" s="308"/>
      <c r="R22" s="308"/>
      <c r="S22" s="308"/>
      <c r="T22" s="309"/>
      <c r="U22" s="308"/>
      <c r="V22" s="303"/>
      <c r="W22" s="303"/>
      <c r="X22" s="303"/>
      <c r="Y22" s="304"/>
      <c r="Z22" s="305"/>
      <c r="AA22" s="303"/>
      <c r="AB22" s="303"/>
      <c r="AC22" s="303"/>
      <c r="AD22" s="304"/>
      <c r="AE22" s="306"/>
      <c r="AF22" s="303"/>
      <c r="AG22" s="303"/>
      <c r="AH22" s="303"/>
      <c r="AI22" s="306"/>
      <c r="AJ22" s="305"/>
      <c r="AK22" s="306"/>
      <c r="AL22" s="303"/>
      <c r="AM22" s="303"/>
      <c r="AN22" s="307"/>
      <c r="AO22" s="364"/>
      <c r="AP22" s="315"/>
      <c r="AQ22" s="365"/>
      <c r="AR22" s="303"/>
      <c r="AS22" s="304"/>
      <c r="AT22" s="306"/>
      <c r="AU22" s="303"/>
      <c r="AV22" s="303"/>
      <c r="AW22" s="303"/>
      <c r="AX22" s="306"/>
      <c r="AY22" s="305"/>
      <c r="AZ22" s="303"/>
      <c r="BA22" s="303"/>
      <c r="BB22" s="303"/>
      <c r="BC22" s="307"/>
      <c r="BD22" s="305"/>
      <c r="BE22" s="303"/>
      <c r="BF22" s="303"/>
      <c r="BG22" s="303"/>
      <c r="BH22" s="304"/>
      <c r="BI22" s="308"/>
      <c r="BJ22" s="303"/>
      <c r="BK22" s="303"/>
      <c r="BL22" s="303"/>
      <c r="BM22" s="304"/>
      <c r="BN22" s="302"/>
      <c r="BO22" s="303"/>
      <c r="BP22" s="303"/>
      <c r="BQ22" s="303"/>
      <c r="BR22" s="304"/>
      <c r="BS22" s="302"/>
      <c r="BT22" s="303"/>
      <c r="BU22" s="303"/>
      <c r="BV22" s="303"/>
      <c r="BW22" s="304"/>
      <c r="BX22" s="302"/>
      <c r="BY22" s="303"/>
      <c r="BZ22" s="303"/>
      <c r="CA22" s="303"/>
      <c r="CB22" s="304"/>
      <c r="CC22" s="306"/>
      <c r="CD22" s="303"/>
      <c r="CE22" s="303"/>
      <c r="CF22" s="303"/>
      <c r="CG22" s="306"/>
      <c r="CH22" s="302"/>
      <c r="CI22" s="303"/>
      <c r="CJ22" s="303"/>
      <c r="CK22" s="303"/>
      <c r="CL22" s="309"/>
      <c r="CM22" s="302"/>
      <c r="CN22" s="303"/>
      <c r="CO22" s="303"/>
      <c r="CP22" s="303"/>
      <c r="CQ22" s="304"/>
      <c r="CR22" s="305"/>
      <c r="CS22" s="303"/>
      <c r="CT22" s="303"/>
      <c r="CU22" s="303"/>
      <c r="CV22" s="304"/>
      <c r="CW22" s="305"/>
      <c r="CX22" s="303"/>
      <c r="CY22" s="303"/>
      <c r="CZ22" s="303"/>
      <c r="DA22" s="304"/>
    </row>
    <row r="23" spans="1:105" ht="25.5">
      <c r="A23" s="392"/>
      <c r="B23" s="326" t="s">
        <v>202</v>
      </c>
      <c r="C23" s="61">
        <v>1</v>
      </c>
      <c r="D23" s="61"/>
      <c r="E23" s="61"/>
      <c r="F23" s="61"/>
      <c r="G23" s="61"/>
      <c r="H23" s="138">
        <f t="shared" si="0"/>
        <v>1</v>
      </c>
      <c r="I23" s="425"/>
      <c r="J23" s="262"/>
      <c r="K23" s="302">
        <v>1</v>
      </c>
      <c r="L23" s="303"/>
      <c r="M23" s="303"/>
      <c r="N23" s="303"/>
      <c r="O23" s="307"/>
      <c r="P23" s="305"/>
      <c r="Q23" s="308"/>
      <c r="R23" s="308"/>
      <c r="S23" s="308"/>
      <c r="T23" s="309"/>
      <c r="U23" s="308"/>
      <c r="V23" s="303"/>
      <c r="W23" s="303"/>
      <c r="X23" s="303"/>
      <c r="Y23" s="304"/>
      <c r="Z23" s="305"/>
      <c r="AA23" s="303"/>
      <c r="AB23" s="303"/>
      <c r="AC23" s="303"/>
      <c r="AD23" s="304"/>
      <c r="AE23" s="306"/>
      <c r="AF23" s="303"/>
      <c r="AG23" s="303"/>
      <c r="AH23" s="303"/>
      <c r="AI23" s="306"/>
      <c r="AJ23" s="305"/>
      <c r="AK23" s="306"/>
      <c r="AL23" s="303"/>
      <c r="AM23" s="303"/>
      <c r="AN23" s="307"/>
      <c r="AO23" s="364"/>
      <c r="AP23" s="315"/>
      <c r="AQ23" s="365"/>
      <c r="AR23" s="303"/>
      <c r="AS23" s="304"/>
      <c r="AT23" s="306"/>
      <c r="AU23" s="303"/>
      <c r="AV23" s="303"/>
      <c r="AW23" s="303"/>
      <c r="AX23" s="306"/>
      <c r="AY23" s="305"/>
      <c r="AZ23" s="303"/>
      <c r="BA23" s="303"/>
      <c r="BB23" s="303"/>
      <c r="BC23" s="307"/>
      <c r="BD23" s="305"/>
      <c r="BE23" s="303"/>
      <c r="BF23" s="303"/>
      <c r="BG23" s="303"/>
      <c r="BH23" s="304"/>
      <c r="BI23" s="308"/>
      <c r="BJ23" s="303"/>
      <c r="BK23" s="303"/>
      <c r="BL23" s="303"/>
      <c r="BM23" s="304"/>
      <c r="BN23" s="302"/>
      <c r="BO23" s="303"/>
      <c r="BP23" s="303"/>
      <c r="BQ23" s="303"/>
      <c r="BR23" s="304"/>
      <c r="BS23" s="302"/>
      <c r="BT23" s="303"/>
      <c r="BU23" s="303"/>
      <c r="BV23" s="303"/>
      <c r="BW23" s="304"/>
      <c r="BX23" s="302"/>
      <c r="BY23" s="303"/>
      <c r="BZ23" s="303"/>
      <c r="CA23" s="303"/>
      <c r="CB23" s="304"/>
      <c r="CC23" s="306"/>
      <c r="CD23" s="303"/>
      <c r="CE23" s="303"/>
      <c r="CF23" s="303"/>
      <c r="CG23" s="306"/>
      <c r="CH23" s="302"/>
      <c r="CI23" s="303"/>
      <c r="CJ23" s="303"/>
      <c r="CK23" s="303"/>
      <c r="CL23" s="309"/>
      <c r="CM23" s="302"/>
      <c r="CN23" s="303"/>
      <c r="CO23" s="303"/>
      <c r="CP23" s="303"/>
      <c r="CQ23" s="304"/>
      <c r="CR23" s="305"/>
      <c r="CS23" s="303"/>
      <c r="CT23" s="303"/>
      <c r="CU23" s="303"/>
      <c r="CV23" s="304"/>
      <c r="CW23" s="305"/>
      <c r="CX23" s="303"/>
      <c r="CY23" s="303"/>
      <c r="CZ23" s="303"/>
      <c r="DA23" s="304"/>
    </row>
    <row r="24" spans="1:105" ht="38.25">
      <c r="A24" s="392"/>
      <c r="B24" s="60" t="s">
        <v>272</v>
      </c>
      <c r="C24" s="61"/>
      <c r="D24" s="61"/>
      <c r="E24" s="61"/>
      <c r="F24" s="61"/>
      <c r="G24" s="61"/>
      <c r="H24" s="27">
        <f t="shared" si="0"/>
        <v>0</v>
      </c>
      <c r="I24" s="425"/>
      <c r="J24" s="262"/>
      <c r="K24" s="302"/>
      <c r="L24" s="303"/>
      <c r="M24" s="303"/>
      <c r="N24" s="303"/>
      <c r="O24" s="307"/>
      <c r="P24" s="305"/>
      <c r="Q24" s="308"/>
      <c r="R24" s="308"/>
      <c r="S24" s="308"/>
      <c r="T24" s="309"/>
      <c r="U24" s="308"/>
      <c r="V24" s="303"/>
      <c r="W24" s="303"/>
      <c r="X24" s="303"/>
      <c r="Y24" s="304"/>
      <c r="Z24" s="305"/>
      <c r="AA24" s="303"/>
      <c r="AB24" s="303"/>
      <c r="AC24" s="303"/>
      <c r="AD24" s="304"/>
      <c r="AE24" s="306"/>
      <c r="AF24" s="303"/>
      <c r="AG24" s="303"/>
      <c r="AH24" s="303"/>
      <c r="AI24" s="306"/>
      <c r="AJ24" s="305"/>
      <c r="AK24" s="306"/>
      <c r="AL24" s="303"/>
      <c r="AM24" s="303"/>
      <c r="AN24" s="307"/>
      <c r="AO24" s="364"/>
      <c r="AP24" s="315"/>
      <c r="AQ24" s="365"/>
      <c r="AR24" s="303"/>
      <c r="AS24" s="304"/>
      <c r="AT24" s="306"/>
      <c r="AU24" s="303"/>
      <c r="AV24" s="303"/>
      <c r="AW24" s="303"/>
      <c r="AX24" s="306"/>
      <c r="AY24" s="305"/>
      <c r="AZ24" s="303"/>
      <c r="BA24" s="303"/>
      <c r="BB24" s="303"/>
      <c r="BC24" s="307"/>
      <c r="BD24" s="305"/>
      <c r="BE24" s="303"/>
      <c r="BF24" s="303"/>
      <c r="BG24" s="303"/>
      <c r="BH24" s="304"/>
      <c r="BI24" s="308"/>
      <c r="BJ24" s="303"/>
      <c r="BK24" s="303"/>
      <c r="BL24" s="303"/>
      <c r="BM24" s="304"/>
      <c r="BN24" s="302"/>
      <c r="BO24" s="303"/>
      <c r="BP24" s="303"/>
      <c r="BQ24" s="303"/>
      <c r="BR24" s="304"/>
      <c r="BS24" s="302"/>
      <c r="BT24" s="303"/>
      <c r="BU24" s="303"/>
      <c r="BV24" s="303"/>
      <c r="BW24" s="304"/>
      <c r="BX24" s="302"/>
      <c r="BY24" s="303"/>
      <c r="BZ24" s="303"/>
      <c r="CA24" s="303"/>
      <c r="CB24" s="304"/>
      <c r="CC24" s="306"/>
      <c r="CD24" s="303"/>
      <c r="CE24" s="303"/>
      <c r="CF24" s="303"/>
      <c r="CG24" s="306"/>
      <c r="CH24" s="302"/>
      <c r="CI24" s="303"/>
      <c r="CJ24" s="303"/>
      <c r="CK24" s="303"/>
      <c r="CL24" s="309"/>
      <c r="CM24" s="302"/>
      <c r="CN24" s="303"/>
      <c r="CO24" s="303"/>
      <c r="CP24" s="303"/>
      <c r="CQ24" s="304"/>
      <c r="CR24" s="305"/>
      <c r="CS24" s="303"/>
      <c r="CT24" s="303"/>
      <c r="CU24" s="303"/>
      <c r="CV24" s="304"/>
      <c r="CW24" s="305"/>
      <c r="CX24" s="303"/>
      <c r="CY24" s="303"/>
      <c r="CZ24" s="303"/>
      <c r="DA24" s="304"/>
    </row>
    <row r="25" spans="1:105" ht="25.5">
      <c r="A25" s="392"/>
      <c r="B25" s="60" t="s">
        <v>203</v>
      </c>
      <c r="C25" s="61"/>
      <c r="D25" s="61"/>
      <c r="E25" s="61"/>
      <c r="F25" s="61"/>
      <c r="G25" s="61"/>
      <c r="H25" s="27">
        <f t="shared" si="0"/>
        <v>0</v>
      </c>
      <c r="I25" s="425"/>
      <c r="J25" s="262"/>
      <c r="K25" s="302"/>
      <c r="L25" s="303"/>
      <c r="M25" s="303"/>
      <c r="N25" s="303"/>
      <c r="O25" s="307"/>
      <c r="P25" s="305"/>
      <c r="Q25" s="308"/>
      <c r="R25" s="308"/>
      <c r="S25" s="308"/>
      <c r="T25" s="309"/>
      <c r="U25" s="308"/>
      <c r="V25" s="303"/>
      <c r="W25" s="303"/>
      <c r="X25" s="303"/>
      <c r="Y25" s="304"/>
      <c r="Z25" s="305"/>
      <c r="AA25" s="303"/>
      <c r="AB25" s="303"/>
      <c r="AC25" s="303"/>
      <c r="AD25" s="304"/>
      <c r="AE25" s="306"/>
      <c r="AF25" s="303"/>
      <c r="AG25" s="303"/>
      <c r="AH25" s="303"/>
      <c r="AI25" s="306"/>
      <c r="AJ25" s="305"/>
      <c r="AK25" s="306"/>
      <c r="AL25" s="303"/>
      <c r="AM25" s="303"/>
      <c r="AN25" s="307"/>
      <c r="AO25" s="364"/>
      <c r="AP25" s="315"/>
      <c r="AQ25" s="365"/>
      <c r="AR25" s="303"/>
      <c r="AS25" s="304"/>
      <c r="AT25" s="306"/>
      <c r="AU25" s="303"/>
      <c r="AV25" s="303"/>
      <c r="AW25" s="303"/>
      <c r="AX25" s="306"/>
      <c r="AY25" s="305"/>
      <c r="AZ25" s="303"/>
      <c r="BA25" s="303"/>
      <c r="BB25" s="303"/>
      <c r="BC25" s="307"/>
      <c r="BD25" s="305"/>
      <c r="BE25" s="303"/>
      <c r="BF25" s="303"/>
      <c r="BG25" s="303"/>
      <c r="BH25" s="304"/>
      <c r="BI25" s="308"/>
      <c r="BJ25" s="303"/>
      <c r="BK25" s="303"/>
      <c r="BL25" s="303"/>
      <c r="BM25" s="304"/>
      <c r="BN25" s="302"/>
      <c r="BO25" s="303"/>
      <c r="BP25" s="303"/>
      <c r="BQ25" s="303"/>
      <c r="BR25" s="304"/>
      <c r="BS25" s="302"/>
      <c r="BT25" s="303"/>
      <c r="BU25" s="303"/>
      <c r="BV25" s="303"/>
      <c r="BW25" s="304"/>
      <c r="BX25" s="302"/>
      <c r="BY25" s="303"/>
      <c r="BZ25" s="303"/>
      <c r="CA25" s="303"/>
      <c r="CB25" s="304"/>
      <c r="CC25" s="306"/>
      <c r="CD25" s="303"/>
      <c r="CE25" s="303"/>
      <c r="CF25" s="303"/>
      <c r="CG25" s="306"/>
      <c r="CH25" s="302"/>
      <c r="CI25" s="303"/>
      <c r="CJ25" s="303"/>
      <c r="CK25" s="303"/>
      <c r="CL25" s="309"/>
      <c r="CM25" s="302"/>
      <c r="CN25" s="303"/>
      <c r="CO25" s="303"/>
      <c r="CP25" s="303"/>
      <c r="CQ25" s="304"/>
      <c r="CR25" s="305"/>
      <c r="CS25" s="303"/>
      <c r="CT25" s="303"/>
      <c r="CU25" s="303"/>
      <c r="CV25" s="304"/>
      <c r="CW25" s="305"/>
      <c r="CX25" s="303"/>
      <c r="CY25" s="303"/>
      <c r="CZ25" s="303"/>
      <c r="DA25" s="304"/>
    </row>
    <row r="26" spans="1:105" ht="13.5" thickBot="1">
      <c r="A26" s="393"/>
      <c r="B26" s="327" t="s">
        <v>60</v>
      </c>
      <c r="C26" s="68"/>
      <c r="D26" s="68"/>
      <c r="E26" s="328">
        <v>1</v>
      </c>
      <c r="F26" s="68"/>
      <c r="G26" s="68"/>
      <c r="H26" s="69">
        <f t="shared" si="0"/>
        <v>1</v>
      </c>
      <c r="I26" s="401"/>
      <c r="J26" s="262"/>
      <c r="K26" s="311"/>
      <c r="L26" s="312"/>
      <c r="M26" s="312"/>
      <c r="N26" s="312"/>
      <c r="O26" s="348"/>
      <c r="P26" s="350"/>
      <c r="Q26" s="346"/>
      <c r="R26" s="346"/>
      <c r="S26" s="346"/>
      <c r="T26" s="351"/>
      <c r="U26" s="308"/>
      <c r="V26" s="303"/>
      <c r="W26" s="303"/>
      <c r="X26" s="303"/>
      <c r="Y26" s="304"/>
      <c r="Z26" s="305"/>
      <c r="AA26" s="303"/>
      <c r="AB26" s="303"/>
      <c r="AC26" s="303"/>
      <c r="AD26" s="304"/>
      <c r="AE26" s="306"/>
      <c r="AF26" s="303"/>
      <c r="AG26" s="303"/>
      <c r="AH26" s="303"/>
      <c r="AI26" s="306"/>
      <c r="AJ26" s="305"/>
      <c r="AK26" s="306"/>
      <c r="AL26" s="303"/>
      <c r="AM26" s="303"/>
      <c r="AN26" s="307"/>
      <c r="AO26" s="364"/>
      <c r="AP26" s="315"/>
      <c r="AQ26" s="365"/>
      <c r="AR26" s="303"/>
      <c r="AS26" s="304"/>
      <c r="AT26" s="306"/>
      <c r="AU26" s="303"/>
      <c r="AV26" s="303"/>
      <c r="AW26" s="303"/>
      <c r="AX26" s="306"/>
      <c r="AY26" s="305"/>
      <c r="AZ26" s="303"/>
      <c r="BA26" s="303"/>
      <c r="BB26" s="303"/>
      <c r="BC26" s="307"/>
      <c r="BD26" s="370"/>
      <c r="BE26" s="115"/>
      <c r="BF26" s="312">
        <v>1</v>
      </c>
      <c r="BG26" s="303"/>
      <c r="BH26" s="304"/>
      <c r="BI26" s="308"/>
      <c r="BJ26" s="303"/>
      <c r="BK26" s="303"/>
      <c r="BL26" s="303"/>
      <c r="BM26" s="304"/>
      <c r="BN26" s="302"/>
      <c r="BO26" s="303"/>
      <c r="BP26" s="303"/>
      <c r="BQ26" s="303"/>
      <c r="BR26" s="304"/>
      <c r="BS26" s="302"/>
      <c r="BT26" s="303"/>
      <c r="BU26" s="303"/>
      <c r="BV26" s="303"/>
      <c r="BW26" s="304"/>
      <c r="BX26" s="302"/>
      <c r="BY26" s="303"/>
      <c r="BZ26" s="303"/>
      <c r="CA26" s="303"/>
      <c r="CB26" s="304"/>
      <c r="CC26" s="306"/>
      <c r="CD26" s="303"/>
      <c r="CE26" s="303"/>
      <c r="CF26" s="303"/>
      <c r="CG26" s="306"/>
      <c r="CH26" s="302"/>
      <c r="CI26" s="303"/>
      <c r="CJ26" s="303"/>
      <c r="CK26" s="303"/>
      <c r="CL26" s="309"/>
      <c r="CM26" s="302"/>
      <c r="CN26" s="303"/>
      <c r="CO26" s="303"/>
      <c r="CP26" s="303"/>
      <c r="CQ26" s="304"/>
      <c r="CR26" s="305"/>
      <c r="CS26" s="303"/>
      <c r="CT26" s="303"/>
      <c r="CU26" s="303"/>
      <c r="CV26" s="304"/>
      <c r="CW26" s="305"/>
      <c r="CX26" s="303"/>
      <c r="CY26" s="303"/>
      <c r="CZ26" s="303"/>
      <c r="DA26" s="304"/>
    </row>
    <row r="27" spans="1:105" ht="12.75">
      <c r="A27" s="488" t="s">
        <v>9</v>
      </c>
      <c r="B27" s="72" t="s">
        <v>63</v>
      </c>
      <c r="C27" s="257"/>
      <c r="D27" s="257"/>
      <c r="E27" s="204">
        <v>4</v>
      </c>
      <c r="F27" s="73"/>
      <c r="G27" s="73"/>
      <c r="H27" s="59">
        <f t="shared" si="0"/>
        <v>4</v>
      </c>
      <c r="I27" s="497">
        <f>SUM(H27:H28)</f>
        <v>6</v>
      </c>
      <c r="J27" s="261"/>
      <c r="K27" s="302"/>
      <c r="L27" s="303"/>
      <c r="M27" s="303"/>
      <c r="N27" s="303"/>
      <c r="O27" s="307"/>
      <c r="P27" s="305"/>
      <c r="Q27" s="308"/>
      <c r="R27" s="308"/>
      <c r="S27" s="308"/>
      <c r="T27" s="309"/>
      <c r="U27" s="308"/>
      <c r="V27" s="303"/>
      <c r="W27" s="303"/>
      <c r="X27" s="303"/>
      <c r="Y27" s="304"/>
      <c r="Z27" s="305"/>
      <c r="AA27" s="303"/>
      <c r="AB27" s="303"/>
      <c r="AC27" s="303"/>
      <c r="AD27" s="304"/>
      <c r="AE27" s="306"/>
      <c r="AF27" s="303"/>
      <c r="AG27" s="303"/>
      <c r="AH27" s="303"/>
      <c r="AI27" s="306"/>
      <c r="AJ27" s="305"/>
      <c r="AK27" s="306"/>
      <c r="AL27" s="303"/>
      <c r="AM27" s="303"/>
      <c r="AN27" s="307"/>
      <c r="AO27" s="366"/>
      <c r="AP27" s="367"/>
      <c r="AQ27" s="301">
        <v>4</v>
      </c>
      <c r="AR27" s="303"/>
      <c r="AS27" s="304"/>
      <c r="AT27" s="306"/>
      <c r="AU27" s="303"/>
      <c r="AV27" s="303"/>
      <c r="AW27" s="303"/>
      <c r="AX27" s="306"/>
      <c r="AY27" s="305"/>
      <c r="AZ27" s="303"/>
      <c r="BA27" s="303"/>
      <c r="BB27" s="303"/>
      <c r="BC27" s="307"/>
      <c r="BD27" s="305"/>
      <c r="BE27" s="303"/>
      <c r="BF27" s="303"/>
      <c r="BG27" s="303"/>
      <c r="BH27" s="304"/>
      <c r="BI27" s="308"/>
      <c r="BJ27" s="303"/>
      <c r="BK27" s="303"/>
      <c r="BL27" s="303"/>
      <c r="BM27" s="304"/>
      <c r="BN27" s="302"/>
      <c r="BO27" s="303"/>
      <c r="BP27" s="303"/>
      <c r="BQ27" s="303"/>
      <c r="BR27" s="304"/>
      <c r="BS27" s="302"/>
      <c r="BT27" s="303"/>
      <c r="BU27" s="303"/>
      <c r="BV27" s="303"/>
      <c r="BW27" s="304"/>
      <c r="BX27" s="302"/>
      <c r="BY27" s="303"/>
      <c r="BZ27" s="303"/>
      <c r="CA27" s="303"/>
      <c r="CB27" s="304"/>
      <c r="CC27" s="306"/>
      <c r="CD27" s="303"/>
      <c r="CE27" s="303"/>
      <c r="CF27" s="303"/>
      <c r="CG27" s="306"/>
      <c r="CH27" s="302"/>
      <c r="CI27" s="303"/>
      <c r="CJ27" s="303"/>
      <c r="CK27" s="303"/>
      <c r="CL27" s="309"/>
      <c r="CM27" s="302"/>
      <c r="CN27" s="303"/>
      <c r="CO27" s="303"/>
      <c r="CP27" s="303"/>
      <c r="CQ27" s="304"/>
      <c r="CR27" s="305"/>
      <c r="CS27" s="303"/>
      <c r="CT27" s="303"/>
      <c r="CU27" s="303"/>
      <c r="CV27" s="304"/>
      <c r="CW27" s="305"/>
      <c r="CX27" s="303"/>
      <c r="CY27" s="303"/>
      <c r="CZ27" s="303"/>
      <c r="DA27" s="304"/>
    </row>
    <row r="28" spans="1:105" ht="13.5" thickBot="1">
      <c r="A28" s="412"/>
      <c r="B28" s="60" t="s">
        <v>64</v>
      </c>
      <c r="C28" s="185">
        <v>1</v>
      </c>
      <c r="D28" s="263"/>
      <c r="E28" s="185">
        <v>1</v>
      </c>
      <c r="F28" s="61"/>
      <c r="G28" s="61"/>
      <c r="H28" s="58">
        <f t="shared" si="0"/>
        <v>2</v>
      </c>
      <c r="I28" s="498"/>
      <c r="J28" s="261"/>
      <c r="K28" s="294">
        <v>1</v>
      </c>
      <c r="L28" s="312"/>
      <c r="M28" s="312"/>
      <c r="N28" s="312"/>
      <c r="O28" s="307"/>
      <c r="P28" s="305"/>
      <c r="Q28" s="308"/>
      <c r="R28" s="308"/>
      <c r="S28" s="308"/>
      <c r="T28" s="309"/>
      <c r="U28" s="308"/>
      <c r="V28" s="303"/>
      <c r="W28" s="303"/>
      <c r="X28" s="303"/>
      <c r="Y28" s="304"/>
      <c r="Z28" s="305"/>
      <c r="AA28" s="303"/>
      <c r="AB28" s="303"/>
      <c r="AC28" s="303"/>
      <c r="AD28" s="304"/>
      <c r="AE28" s="306"/>
      <c r="AF28" s="303"/>
      <c r="AG28" s="303"/>
      <c r="AH28" s="303"/>
      <c r="AI28" s="306"/>
      <c r="AJ28" s="305"/>
      <c r="AK28" s="306"/>
      <c r="AL28" s="303"/>
      <c r="AM28" s="303"/>
      <c r="AN28" s="307"/>
      <c r="AO28" s="364"/>
      <c r="AP28" s="315"/>
      <c r="AQ28" s="365"/>
      <c r="AR28" s="303"/>
      <c r="AS28" s="304"/>
      <c r="AT28" s="306"/>
      <c r="AU28" s="303"/>
      <c r="AV28" s="303"/>
      <c r="AW28" s="303"/>
      <c r="AX28" s="306"/>
      <c r="AY28" s="305"/>
      <c r="AZ28" s="303"/>
      <c r="BA28" s="303"/>
      <c r="BB28" s="303"/>
      <c r="BC28" s="307"/>
      <c r="BD28" s="305"/>
      <c r="BE28" s="303"/>
      <c r="BF28" s="303"/>
      <c r="BG28" s="303"/>
      <c r="BH28" s="304"/>
      <c r="BI28" s="308"/>
      <c r="BJ28" s="303"/>
      <c r="BK28" s="303"/>
      <c r="BL28" s="303"/>
      <c r="BM28" s="304"/>
      <c r="BN28" s="302"/>
      <c r="BO28" s="303"/>
      <c r="BP28" s="303"/>
      <c r="BQ28" s="303"/>
      <c r="BR28" s="304"/>
      <c r="BS28" s="302"/>
      <c r="BT28" s="303"/>
      <c r="BU28" s="303"/>
      <c r="BV28" s="303"/>
      <c r="BW28" s="304"/>
      <c r="BX28" s="302"/>
      <c r="BY28" s="303"/>
      <c r="BZ28" s="303"/>
      <c r="CA28" s="303"/>
      <c r="CB28" s="304"/>
      <c r="CC28" s="306"/>
      <c r="CD28" s="303"/>
      <c r="CE28" s="303"/>
      <c r="CF28" s="303"/>
      <c r="CG28" s="306"/>
      <c r="CH28" s="302"/>
      <c r="CI28" s="303"/>
      <c r="CJ28" s="303"/>
      <c r="CK28" s="303"/>
      <c r="CL28" s="309"/>
      <c r="CM28" s="302"/>
      <c r="CN28" s="303"/>
      <c r="CO28" s="303"/>
      <c r="CP28" s="303"/>
      <c r="CQ28" s="304"/>
      <c r="CR28" s="305"/>
      <c r="CS28" s="303"/>
      <c r="CT28" s="303"/>
      <c r="CU28" s="303"/>
      <c r="CV28" s="304"/>
      <c r="CW28" s="371"/>
      <c r="CX28" s="372"/>
      <c r="CY28" s="301">
        <v>1</v>
      </c>
      <c r="CZ28" s="303"/>
      <c r="DA28" s="304"/>
    </row>
    <row r="29" spans="1:105" ht="25.5">
      <c r="A29" s="391" t="s">
        <v>134</v>
      </c>
      <c r="B29" s="84" t="s">
        <v>170</v>
      </c>
      <c r="C29" s="163"/>
      <c r="D29" s="163"/>
      <c r="E29" s="163"/>
      <c r="F29" s="163"/>
      <c r="G29" s="85"/>
      <c r="H29" s="86">
        <f t="shared" si="0"/>
        <v>0</v>
      </c>
      <c r="I29" s="400">
        <f>SUM(H29:H35)</f>
        <v>27</v>
      </c>
      <c r="J29" s="262"/>
      <c r="K29" s="302"/>
      <c r="L29" s="303"/>
      <c r="M29" s="303"/>
      <c r="N29" s="303"/>
      <c r="O29" s="307"/>
      <c r="P29" s="305"/>
      <c r="Q29" s="308"/>
      <c r="R29" s="308"/>
      <c r="S29" s="308"/>
      <c r="T29" s="309"/>
      <c r="U29" s="308"/>
      <c r="V29" s="303"/>
      <c r="W29" s="303"/>
      <c r="X29" s="303"/>
      <c r="Y29" s="304"/>
      <c r="Z29" s="305"/>
      <c r="AA29" s="303"/>
      <c r="AB29" s="303"/>
      <c r="AC29" s="303"/>
      <c r="AD29" s="304"/>
      <c r="AE29" s="306"/>
      <c r="AF29" s="303"/>
      <c r="AG29" s="303"/>
      <c r="AH29" s="303"/>
      <c r="AI29" s="306"/>
      <c r="AJ29" s="305"/>
      <c r="AK29" s="306"/>
      <c r="AL29" s="303"/>
      <c r="AM29" s="303"/>
      <c r="AN29" s="307"/>
      <c r="AO29" s="305"/>
      <c r="AP29" s="303"/>
      <c r="AQ29" s="368"/>
      <c r="AR29" s="303"/>
      <c r="AS29" s="304"/>
      <c r="AT29" s="306"/>
      <c r="AU29" s="303"/>
      <c r="AV29" s="303"/>
      <c r="AW29" s="303"/>
      <c r="AX29" s="306"/>
      <c r="AY29" s="305"/>
      <c r="AZ29" s="303"/>
      <c r="BA29" s="303"/>
      <c r="BB29" s="303"/>
      <c r="BC29" s="307"/>
      <c r="BD29" s="305"/>
      <c r="BE29" s="303"/>
      <c r="BF29" s="303"/>
      <c r="BG29" s="303"/>
      <c r="BH29" s="304"/>
      <c r="BI29" s="308"/>
      <c r="BJ29" s="303"/>
      <c r="BK29" s="303"/>
      <c r="BL29" s="303"/>
      <c r="BM29" s="304"/>
      <c r="BN29" s="302"/>
      <c r="BO29" s="303"/>
      <c r="BP29" s="303"/>
      <c r="BQ29" s="303"/>
      <c r="BR29" s="309"/>
      <c r="BS29" s="302"/>
      <c r="BT29" s="303"/>
      <c r="BU29" s="303"/>
      <c r="BV29" s="303"/>
      <c r="BW29" s="309"/>
      <c r="BX29" s="302"/>
      <c r="BY29" s="303"/>
      <c r="BZ29" s="303"/>
      <c r="CA29" s="303"/>
      <c r="CB29" s="309"/>
      <c r="CC29" s="306"/>
      <c r="CD29" s="303"/>
      <c r="CE29" s="303"/>
      <c r="CF29" s="303"/>
      <c r="CG29" s="306"/>
      <c r="CH29" s="302"/>
      <c r="CI29" s="303"/>
      <c r="CJ29" s="303"/>
      <c r="CK29" s="303"/>
      <c r="CL29" s="309"/>
      <c r="CM29" s="302"/>
      <c r="CN29" s="303"/>
      <c r="CO29" s="303"/>
      <c r="CP29" s="303"/>
      <c r="CQ29" s="309"/>
      <c r="CR29" s="305"/>
      <c r="CS29" s="303"/>
      <c r="CT29" s="303"/>
      <c r="CU29" s="303"/>
      <c r="CV29" s="304"/>
      <c r="CW29" s="305"/>
      <c r="CX29" s="303"/>
      <c r="CY29" s="303"/>
      <c r="CZ29" s="303"/>
      <c r="DA29" s="304"/>
    </row>
    <row r="30" spans="1:105" ht="12.75">
      <c r="A30" s="392"/>
      <c r="B30" s="29" t="s">
        <v>62</v>
      </c>
      <c r="C30" s="32"/>
      <c r="D30" s="32"/>
      <c r="E30" s="32"/>
      <c r="F30" s="32"/>
      <c r="G30" s="32"/>
      <c r="H30" s="27">
        <f t="shared" si="0"/>
        <v>0</v>
      </c>
      <c r="I30" s="425"/>
      <c r="J30" s="262"/>
      <c r="K30" s="302"/>
      <c r="L30" s="303"/>
      <c r="M30" s="303"/>
      <c r="N30" s="303"/>
      <c r="O30" s="307"/>
      <c r="P30" s="305"/>
      <c r="Q30" s="308"/>
      <c r="R30" s="308"/>
      <c r="S30" s="308"/>
      <c r="T30" s="309"/>
      <c r="U30" s="308"/>
      <c r="V30" s="303"/>
      <c r="W30" s="303"/>
      <c r="X30" s="303"/>
      <c r="Y30" s="304"/>
      <c r="Z30" s="305"/>
      <c r="AA30" s="303"/>
      <c r="AB30" s="303"/>
      <c r="AC30" s="303"/>
      <c r="AD30" s="304"/>
      <c r="AE30" s="306"/>
      <c r="AF30" s="303"/>
      <c r="AG30" s="303"/>
      <c r="AH30" s="303"/>
      <c r="AI30" s="306"/>
      <c r="AJ30" s="305"/>
      <c r="AK30" s="306"/>
      <c r="AL30" s="303"/>
      <c r="AM30" s="303"/>
      <c r="AN30" s="307"/>
      <c r="AO30" s="305"/>
      <c r="AP30" s="303"/>
      <c r="AQ30" s="368"/>
      <c r="AR30" s="303"/>
      <c r="AS30" s="304"/>
      <c r="AT30" s="306"/>
      <c r="AU30" s="303"/>
      <c r="AV30" s="303"/>
      <c r="AW30" s="303"/>
      <c r="AX30" s="306"/>
      <c r="AY30" s="305"/>
      <c r="AZ30" s="303"/>
      <c r="BA30" s="314"/>
      <c r="BB30" s="303"/>
      <c r="BC30" s="307"/>
      <c r="BD30" s="305"/>
      <c r="BE30" s="303"/>
      <c r="BF30" s="303"/>
      <c r="BG30" s="303"/>
      <c r="BH30" s="304"/>
      <c r="BI30" s="308"/>
      <c r="BJ30" s="303"/>
      <c r="BK30" s="303"/>
      <c r="BL30" s="303"/>
      <c r="BM30" s="304"/>
      <c r="BN30" s="302"/>
      <c r="BO30" s="303"/>
      <c r="BP30" s="303"/>
      <c r="BQ30" s="303"/>
      <c r="BR30" s="309"/>
      <c r="BS30" s="302"/>
      <c r="BT30" s="303"/>
      <c r="BU30" s="303"/>
      <c r="BV30" s="303"/>
      <c r="BW30" s="309"/>
      <c r="BX30" s="302"/>
      <c r="BY30" s="303"/>
      <c r="BZ30" s="303"/>
      <c r="CA30" s="303"/>
      <c r="CB30" s="309"/>
      <c r="CC30" s="306"/>
      <c r="CD30" s="303"/>
      <c r="CE30" s="303"/>
      <c r="CF30" s="303"/>
      <c r="CG30" s="306"/>
      <c r="CH30" s="302"/>
      <c r="CI30" s="303"/>
      <c r="CJ30" s="303"/>
      <c r="CK30" s="303"/>
      <c r="CL30" s="309"/>
      <c r="CM30" s="302"/>
      <c r="CN30" s="303"/>
      <c r="CO30" s="303"/>
      <c r="CP30" s="303"/>
      <c r="CQ30" s="309"/>
      <c r="CR30" s="305"/>
      <c r="CS30" s="303"/>
      <c r="CT30" s="303"/>
      <c r="CU30" s="303"/>
      <c r="CV30" s="304"/>
      <c r="CW30" s="305"/>
      <c r="CX30" s="303"/>
      <c r="CY30" s="303"/>
      <c r="CZ30" s="303"/>
      <c r="DA30" s="304"/>
    </row>
    <row r="31" spans="1:105" ht="25.5">
      <c r="A31" s="392"/>
      <c r="B31" s="29" t="s">
        <v>161</v>
      </c>
      <c r="C31" s="32"/>
      <c r="D31" s="32"/>
      <c r="E31" s="32"/>
      <c r="F31" s="32"/>
      <c r="G31" s="61"/>
      <c r="H31" s="27">
        <f t="shared" si="0"/>
        <v>0</v>
      </c>
      <c r="I31" s="425"/>
      <c r="J31" s="262"/>
      <c r="K31" s="302"/>
      <c r="L31" s="303"/>
      <c r="M31" s="303"/>
      <c r="N31" s="303"/>
      <c r="O31" s="307"/>
      <c r="P31" s="305"/>
      <c r="Q31" s="308"/>
      <c r="R31" s="308"/>
      <c r="S31" s="308"/>
      <c r="T31" s="309"/>
      <c r="U31" s="308"/>
      <c r="V31" s="303"/>
      <c r="W31" s="303"/>
      <c r="X31" s="303"/>
      <c r="Y31" s="304"/>
      <c r="Z31" s="305"/>
      <c r="AA31" s="303"/>
      <c r="AB31" s="303"/>
      <c r="AC31" s="303"/>
      <c r="AD31" s="304"/>
      <c r="AE31" s="306"/>
      <c r="AF31" s="303"/>
      <c r="AG31" s="303"/>
      <c r="AH31" s="303"/>
      <c r="AI31" s="306"/>
      <c r="AJ31" s="305"/>
      <c r="AK31" s="306"/>
      <c r="AL31" s="303"/>
      <c r="AM31" s="303"/>
      <c r="AN31" s="307"/>
      <c r="AO31" s="305"/>
      <c r="AP31" s="303"/>
      <c r="AQ31" s="368"/>
      <c r="AR31" s="303"/>
      <c r="AS31" s="304"/>
      <c r="AT31" s="306"/>
      <c r="AU31" s="303"/>
      <c r="AV31" s="303"/>
      <c r="AW31" s="303"/>
      <c r="AX31" s="306"/>
      <c r="AY31" s="305"/>
      <c r="AZ31" s="303"/>
      <c r="BA31" s="315"/>
      <c r="BB31" s="303"/>
      <c r="BC31" s="307"/>
      <c r="BD31" s="305"/>
      <c r="BE31" s="303"/>
      <c r="BF31" s="303"/>
      <c r="BG31" s="303"/>
      <c r="BH31" s="304"/>
      <c r="BI31" s="308"/>
      <c r="BJ31" s="303"/>
      <c r="BK31" s="303"/>
      <c r="BL31" s="303"/>
      <c r="BM31" s="304"/>
      <c r="BN31" s="302"/>
      <c r="BO31" s="303"/>
      <c r="BP31" s="303"/>
      <c r="BQ31" s="303"/>
      <c r="BR31" s="309"/>
      <c r="BS31" s="302"/>
      <c r="BT31" s="303"/>
      <c r="BU31" s="303"/>
      <c r="BV31" s="303"/>
      <c r="BW31" s="309"/>
      <c r="BX31" s="302"/>
      <c r="BY31" s="303"/>
      <c r="BZ31" s="303"/>
      <c r="CA31" s="303"/>
      <c r="CB31" s="309"/>
      <c r="CC31" s="306"/>
      <c r="CD31" s="303"/>
      <c r="CE31" s="303"/>
      <c r="CF31" s="303"/>
      <c r="CG31" s="306"/>
      <c r="CH31" s="302"/>
      <c r="CI31" s="303"/>
      <c r="CJ31" s="303"/>
      <c r="CK31" s="303"/>
      <c r="CL31" s="309"/>
      <c r="CM31" s="302"/>
      <c r="CN31" s="303"/>
      <c r="CO31" s="303"/>
      <c r="CP31" s="303"/>
      <c r="CQ31" s="309"/>
      <c r="CR31" s="305"/>
      <c r="CS31" s="303"/>
      <c r="CT31" s="303"/>
      <c r="CU31" s="303"/>
      <c r="CV31" s="304"/>
      <c r="CW31" s="305"/>
      <c r="CX31" s="303"/>
      <c r="CY31" s="303"/>
      <c r="CZ31" s="303"/>
      <c r="DA31" s="304"/>
    </row>
    <row r="32" spans="1:105" ht="12.75">
      <c r="A32" s="392"/>
      <c r="B32" s="29" t="s">
        <v>67</v>
      </c>
      <c r="C32" s="32"/>
      <c r="D32" s="32"/>
      <c r="E32" s="32"/>
      <c r="F32" s="119">
        <v>1</v>
      </c>
      <c r="G32" s="32"/>
      <c r="H32" s="27">
        <f t="shared" si="0"/>
        <v>1</v>
      </c>
      <c r="I32" s="425"/>
      <c r="J32" s="262"/>
      <c r="K32" s="302"/>
      <c r="L32" s="303"/>
      <c r="M32" s="303"/>
      <c r="N32" s="303"/>
      <c r="O32" s="307"/>
      <c r="P32" s="305"/>
      <c r="Q32" s="308"/>
      <c r="R32" s="308"/>
      <c r="S32" s="308"/>
      <c r="T32" s="309"/>
      <c r="U32" s="308"/>
      <c r="V32" s="303"/>
      <c r="W32" s="303"/>
      <c r="X32" s="303"/>
      <c r="Y32" s="304"/>
      <c r="Z32" s="305"/>
      <c r="AA32" s="303"/>
      <c r="AB32" s="303"/>
      <c r="AC32" s="303"/>
      <c r="AD32" s="304"/>
      <c r="AE32" s="306"/>
      <c r="AF32" s="303"/>
      <c r="AG32" s="303"/>
      <c r="AH32" s="303"/>
      <c r="AI32" s="306"/>
      <c r="AJ32" s="305"/>
      <c r="AK32" s="306"/>
      <c r="AL32" s="303"/>
      <c r="AM32" s="303"/>
      <c r="AN32" s="307"/>
      <c r="AO32" s="305"/>
      <c r="AP32" s="303"/>
      <c r="AQ32" s="368"/>
      <c r="AR32" s="303">
        <v>1</v>
      </c>
      <c r="AS32" s="304"/>
      <c r="AT32" s="306"/>
      <c r="AU32" s="303"/>
      <c r="AV32" s="303"/>
      <c r="AW32" s="303"/>
      <c r="AX32" s="306"/>
      <c r="AY32" s="305"/>
      <c r="AZ32" s="303"/>
      <c r="BA32" s="303"/>
      <c r="BB32" s="303"/>
      <c r="BC32" s="307"/>
      <c r="BD32" s="305"/>
      <c r="BE32" s="303"/>
      <c r="BF32" s="303"/>
      <c r="BG32" s="303"/>
      <c r="BH32" s="304"/>
      <c r="BI32" s="308"/>
      <c r="BJ32" s="303"/>
      <c r="BK32" s="303"/>
      <c r="BL32" s="303"/>
      <c r="BM32" s="304"/>
      <c r="BN32" s="302"/>
      <c r="BO32" s="303"/>
      <c r="BP32" s="303"/>
      <c r="BQ32" s="303"/>
      <c r="BR32" s="309"/>
      <c r="BS32" s="302"/>
      <c r="BT32" s="303"/>
      <c r="BU32" s="303"/>
      <c r="BV32" s="303"/>
      <c r="BW32" s="309"/>
      <c r="BX32" s="302"/>
      <c r="BY32" s="303"/>
      <c r="BZ32" s="303"/>
      <c r="CA32" s="303"/>
      <c r="CB32" s="309"/>
      <c r="CC32" s="306"/>
      <c r="CD32" s="303"/>
      <c r="CE32" s="303"/>
      <c r="CF32" s="303"/>
      <c r="CG32" s="306"/>
      <c r="CH32" s="302"/>
      <c r="CI32" s="303"/>
      <c r="CJ32" s="303"/>
      <c r="CK32" s="303"/>
      <c r="CL32" s="309"/>
      <c r="CM32" s="302"/>
      <c r="CN32" s="303"/>
      <c r="CO32" s="303"/>
      <c r="CP32" s="303"/>
      <c r="CQ32" s="309"/>
      <c r="CR32" s="305"/>
      <c r="CS32" s="303"/>
      <c r="CT32" s="303"/>
      <c r="CU32" s="303"/>
      <c r="CV32" s="304"/>
      <c r="CW32" s="305"/>
      <c r="CX32" s="303"/>
      <c r="CY32" s="303"/>
      <c r="CZ32" s="303"/>
      <c r="DA32" s="304"/>
    </row>
    <row r="33" spans="1:105" ht="12.75">
      <c r="A33" s="392"/>
      <c r="B33" s="29" t="s">
        <v>61</v>
      </c>
      <c r="C33" s="119"/>
      <c r="D33" s="119"/>
      <c r="E33" s="32"/>
      <c r="F33" s="119">
        <v>1</v>
      </c>
      <c r="G33" s="118"/>
      <c r="H33" s="27">
        <f>SUM(C33:G33)</f>
        <v>1</v>
      </c>
      <c r="I33" s="425"/>
      <c r="J33" s="262"/>
      <c r="K33" s="302"/>
      <c r="L33" s="303"/>
      <c r="M33" s="303"/>
      <c r="N33" s="303"/>
      <c r="O33" s="307"/>
      <c r="P33" s="305"/>
      <c r="Q33" s="308"/>
      <c r="R33" s="308"/>
      <c r="S33" s="308"/>
      <c r="T33" s="309"/>
      <c r="U33" s="308"/>
      <c r="V33" s="303"/>
      <c r="W33" s="303"/>
      <c r="X33" s="303"/>
      <c r="Y33" s="304"/>
      <c r="Z33" s="305"/>
      <c r="AA33" s="303"/>
      <c r="AB33" s="303"/>
      <c r="AC33" s="303"/>
      <c r="AD33" s="304"/>
      <c r="AE33" s="306"/>
      <c r="AF33" s="303"/>
      <c r="AG33" s="303"/>
      <c r="AH33" s="303"/>
      <c r="AI33" s="306"/>
      <c r="AJ33" s="305"/>
      <c r="AK33" s="306"/>
      <c r="AL33" s="303"/>
      <c r="AM33" s="303"/>
      <c r="AN33" s="307"/>
      <c r="AO33" s="305"/>
      <c r="AP33" s="303"/>
      <c r="AQ33" s="368"/>
      <c r="AR33" s="303">
        <v>1</v>
      </c>
      <c r="AS33" s="304"/>
      <c r="AT33" s="306"/>
      <c r="AU33" s="303"/>
      <c r="AV33" s="303"/>
      <c r="AW33" s="303"/>
      <c r="AX33" s="306"/>
      <c r="AY33" s="305"/>
      <c r="AZ33" s="303"/>
      <c r="BA33" s="303"/>
      <c r="BB33" s="303"/>
      <c r="BC33" s="307"/>
      <c r="BD33" s="305"/>
      <c r="BE33" s="303"/>
      <c r="BF33" s="303"/>
      <c r="BG33" s="303"/>
      <c r="BH33" s="304"/>
      <c r="BI33" s="308"/>
      <c r="BJ33" s="303"/>
      <c r="BK33" s="371"/>
      <c r="BL33" s="303"/>
      <c r="BM33" s="304"/>
      <c r="BN33" s="302"/>
      <c r="BO33" s="303"/>
      <c r="BP33" s="303"/>
      <c r="BQ33" s="303"/>
      <c r="BR33" s="309"/>
      <c r="BS33" s="302"/>
      <c r="BT33" s="303"/>
      <c r="BU33" s="303"/>
      <c r="BV33" s="303"/>
      <c r="BW33" s="309"/>
      <c r="BX33" s="302"/>
      <c r="BY33" s="303"/>
      <c r="BZ33" s="303"/>
      <c r="CA33" s="303"/>
      <c r="CB33" s="309"/>
      <c r="CC33" s="306"/>
      <c r="CD33" s="303"/>
      <c r="CE33" s="303"/>
      <c r="CF33" s="303"/>
      <c r="CG33" s="306"/>
      <c r="CH33" s="302"/>
      <c r="CI33" s="303"/>
      <c r="CJ33" s="303"/>
      <c r="CK33" s="303"/>
      <c r="CL33" s="309"/>
      <c r="CM33" s="302"/>
      <c r="CN33" s="303"/>
      <c r="CO33" s="303"/>
      <c r="CP33" s="303"/>
      <c r="CQ33" s="309"/>
      <c r="CR33" s="305"/>
      <c r="CS33" s="303"/>
      <c r="CT33" s="303"/>
      <c r="CU33" s="303"/>
      <c r="CV33" s="304"/>
      <c r="CW33" s="305"/>
      <c r="CX33" s="303"/>
      <c r="CY33" s="303"/>
      <c r="CZ33" s="303"/>
      <c r="DA33" s="304"/>
    </row>
    <row r="34" spans="1:105" ht="15.75" customHeight="1">
      <c r="A34" s="392"/>
      <c r="B34" s="496" t="s">
        <v>165</v>
      </c>
      <c r="C34" s="257"/>
      <c r="D34" s="257"/>
      <c r="E34" s="204">
        <v>11</v>
      </c>
      <c r="F34" s="239">
        <v>11</v>
      </c>
      <c r="G34" s="32"/>
      <c r="H34" s="147">
        <f t="shared" si="0"/>
        <v>22</v>
      </c>
      <c r="I34" s="425"/>
      <c r="J34" s="262"/>
      <c r="K34" s="302"/>
      <c r="L34" s="303"/>
      <c r="M34" s="303"/>
      <c r="N34" s="303"/>
      <c r="O34" s="307"/>
      <c r="P34" s="305"/>
      <c r="Q34" s="308"/>
      <c r="R34" s="308"/>
      <c r="S34" s="308"/>
      <c r="T34" s="309"/>
      <c r="U34" s="308"/>
      <c r="V34" s="303"/>
      <c r="W34" s="303"/>
      <c r="X34" s="303"/>
      <c r="Y34" s="304"/>
      <c r="Z34" s="305"/>
      <c r="AA34" s="303"/>
      <c r="AB34" s="303"/>
      <c r="AC34" s="303"/>
      <c r="AD34" s="304"/>
      <c r="AE34" s="306"/>
      <c r="AF34" s="303"/>
      <c r="AG34" s="303"/>
      <c r="AH34" s="303"/>
      <c r="AI34" s="306"/>
      <c r="AJ34" s="305"/>
      <c r="AK34" s="306"/>
      <c r="AL34" s="303"/>
      <c r="AM34" s="303"/>
      <c r="AN34" s="307"/>
      <c r="AO34" s="335"/>
      <c r="AP34" s="333"/>
      <c r="AQ34" s="301">
        <v>11</v>
      </c>
      <c r="AR34" s="301">
        <v>11</v>
      </c>
      <c r="AS34" s="304"/>
      <c r="AT34" s="306"/>
      <c r="AU34" s="303"/>
      <c r="AV34" s="303"/>
      <c r="AW34" s="303"/>
      <c r="AX34" s="306"/>
      <c r="AY34" s="305"/>
      <c r="AZ34" s="315"/>
      <c r="BA34" s="301"/>
      <c r="BB34" s="371"/>
      <c r="BC34" s="301"/>
      <c r="BD34" s="305"/>
      <c r="BE34" s="303"/>
      <c r="BF34" s="303"/>
      <c r="BG34" s="303"/>
      <c r="BH34" s="304"/>
      <c r="BI34" s="308"/>
      <c r="BJ34" s="303"/>
      <c r="BK34" s="303"/>
      <c r="BL34" s="303"/>
      <c r="BM34" s="304"/>
      <c r="BN34" s="302"/>
      <c r="BO34" s="303"/>
      <c r="BP34" s="303"/>
      <c r="BQ34" s="303"/>
      <c r="BR34" s="309"/>
      <c r="BS34" s="302"/>
      <c r="BT34" s="303"/>
      <c r="BU34" s="303"/>
      <c r="BV34" s="303"/>
      <c r="BW34" s="309"/>
      <c r="BX34" s="302"/>
      <c r="BY34" s="303"/>
      <c r="BZ34" s="303"/>
      <c r="CA34" s="303"/>
      <c r="CB34" s="309"/>
      <c r="CC34" s="306"/>
      <c r="CD34" s="303"/>
      <c r="CE34" s="303"/>
      <c r="CF34" s="303"/>
      <c r="CG34" s="306"/>
      <c r="CH34" s="302"/>
      <c r="CI34" s="303"/>
      <c r="CJ34" s="303"/>
      <c r="CK34" s="303"/>
      <c r="CL34" s="309"/>
      <c r="CM34" s="302"/>
      <c r="CN34" s="303"/>
      <c r="CO34" s="303"/>
      <c r="CP34" s="303"/>
      <c r="CQ34" s="309"/>
      <c r="CR34" s="305"/>
      <c r="CS34" s="303"/>
      <c r="CT34" s="303"/>
      <c r="CU34" s="303"/>
      <c r="CV34" s="304"/>
      <c r="CW34" s="305"/>
      <c r="CX34" s="303"/>
      <c r="CY34" s="303"/>
      <c r="CZ34" s="303"/>
      <c r="DA34" s="304"/>
    </row>
    <row r="35" spans="1:105" ht="13.5" thickBot="1">
      <c r="A35" s="392"/>
      <c r="B35" s="490"/>
      <c r="C35" s="32"/>
      <c r="D35" s="32">
        <v>1</v>
      </c>
      <c r="E35" s="32">
        <v>1</v>
      </c>
      <c r="F35" s="32">
        <v>1</v>
      </c>
      <c r="G35" s="73"/>
      <c r="H35" s="144">
        <f>SUM(C35:G35)</f>
        <v>3</v>
      </c>
      <c r="I35" s="425"/>
      <c r="J35" s="262"/>
      <c r="K35" s="302"/>
      <c r="L35" s="303"/>
      <c r="M35" s="303"/>
      <c r="N35" s="303"/>
      <c r="O35" s="307"/>
      <c r="P35" s="305"/>
      <c r="Q35" s="308"/>
      <c r="R35" s="308"/>
      <c r="S35" s="308"/>
      <c r="T35" s="309"/>
      <c r="U35" s="308"/>
      <c r="V35" s="303"/>
      <c r="W35" s="303"/>
      <c r="X35" s="303"/>
      <c r="Y35" s="304"/>
      <c r="Z35" s="305"/>
      <c r="AA35" s="303"/>
      <c r="AB35" s="303"/>
      <c r="AC35" s="303"/>
      <c r="AD35" s="304"/>
      <c r="AE35" s="306"/>
      <c r="AF35" s="303"/>
      <c r="AG35" s="303"/>
      <c r="AH35" s="303"/>
      <c r="AI35" s="306"/>
      <c r="AJ35" s="305"/>
      <c r="AK35" s="306"/>
      <c r="AL35" s="303"/>
      <c r="AM35" s="303"/>
      <c r="AN35" s="307"/>
      <c r="AO35" s="305"/>
      <c r="AP35" s="303">
        <v>1</v>
      </c>
      <c r="AQ35" s="303">
        <v>1</v>
      </c>
      <c r="AR35" s="303">
        <v>1</v>
      </c>
      <c r="AS35" s="304"/>
      <c r="AT35" s="306"/>
      <c r="AU35" s="303"/>
      <c r="AV35" s="303"/>
      <c r="AW35" s="303"/>
      <c r="AX35" s="306"/>
      <c r="AY35" s="305"/>
      <c r="AZ35" s="314"/>
      <c r="BA35" s="301"/>
      <c r="BB35" s="303"/>
      <c r="BC35" s="307"/>
      <c r="BD35" s="305"/>
      <c r="BE35" s="303"/>
      <c r="BF35" s="303"/>
      <c r="BG35" s="303"/>
      <c r="BH35" s="304"/>
      <c r="BI35" s="308"/>
      <c r="BJ35" s="303"/>
      <c r="BK35" s="303"/>
      <c r="BL35" s="303"/>
      <c r="BM35" s="304"/>
      <c r="BN35" s="302"/>
      <c r="BO35" s="303"/>
      <c r="BP35" s="303"/>
      <c r="BQ35" s="303"/>
      <c r="BR35" s="309"/>
      <c r="BS35" s="302"/>
      <c r="BT35" s="303"/>
      <c r="BU35" s="303"/>
      <c r="BV35" s="303"/>
      <c r="BW35" s="309"/>
      <c r="BX35" s="302"/>
      <c r="BY35" s="303"/>
      <c r="BZ35" s="303"/>
      <c r="CA35" s="303"/>
      <c r="CB35" s="309"/>
      <c r="CC35" s="306"/>
      <c r="CD35" s="303"/>
      <c r="CE35" s="303"/>
      <c r="CF35" s="303"/>
      <c r="CG35" s="306"/>
      <c r="CH35" s="302"/>
      <c r="CI35" s="303"/>
      <c r="CJ35" s="303"/>
      <c r="CK35" s="303"/>
      <c r="CL35" s="309"/>
      <c r="CM35" s="302"/>
      <c r="CN35" s="303"/>
      <c r="CO35" s="303"/>
      <c r="CP35" s="303"/>
      <c r="CQ35" s="309"/>
      <c r="CR35" s="305"/>
      <c r="CS35" s="303"/>
      <c r="CT35" s="303"/>
      <c r="CU35" s="303"/>
      <c r="CV35" s="304"/>
      <c r="CW35" s="305"/>
      <c r="CX35" s="303"/>
      <c r="CY35" s="303"/>
      <c r="CZ35" s="303"/>
      <c r="DA35" s="304"/>
    </row>
    <row r="36" spans="1:105" ht="12.75">
      <c r="A36" s="391" t="s">
        <v>266</v>
      </c>
      <c r="B36" s="330" t="s">
        <v>159</v>
      </c>
      <c r="C36" s="158">
        <v>4</v>
      </c>
      <c r="D36" s="158">
        <v>6</v>
      </c>
      <c r="E36" s="158">
        <v>6</v>
      </c>
      <c r="F36" s="158">
        <v>3</v>
      </c>
      <c r="G36" s="158">
        <v>5</v>
      </c>
      <c r="H36" s="86">
        <f t="shared" si="0"/>
        <v>24</v>
      </c>
      <c r="I36" s="400">
        <f>SUM(H36:H38)</f>
        <v>36</v>
      </c>
      <c r="J36" s="262"/>
      <c r="K36" s="294">
        <v>2</v>
      </c>
      <c r="L36" s="301"/>
      <c r="M36" s="301"/>
      <c r="N36" s="301"/>
      <c r="O36" s="334">
        <v>1</v>
      </c>
      <c r="P36" s="294">
        <v>1</v>
      </c>
      <c r="Q36" s="301"/>
      <c r="R36" s="316"/>
      <c r="S36" s="316"/>
      <c r="T36" s="352"/>
      <c r="U36" s="308"/>
      <c r="V36" s="303"/>
      <c r="W36" s="303"/>
      <c r="X36" s="303"/>
      <c r="Y36" s="304"/>
      <c r="Z36" s="305"/>
      <c r="AA36" s="303"/>
      <c r="AB36" s="303"/>
      <c r="AC36" s="303"/>
      <c r="AD36" s="304"/>
      <c r="AE36" s="317"/>
      <c r="AF36" s="368"/>
      <c r="AG36" s="301"/>
      <c r="AH36" s="373"/>
      <c r="AI36" s="301">
        <v>1</v>
      </c>
      <c r="AJ36" s="295"/>
      <c r="AK36" s="310">
        <v>2</v>
      </c>
      <c r="AL36" s="301">
        <v>6</v>
      </c>
      <c r="AM36" s="301"/>
      <c r="AN36" s="334">
        <v>2</v>
      </c>
      <c r="AO36" s="295"/>
      <c r="AP36" s="301"/>
      <c r="AQ36" s="368"/>
      <c r="AR36" s="303"/>
      <c r="AS36" s="304"/>
      <c r="AT36" s="310"/>
      <c r="AU36" s="301"/>
      <c r="AV36" s="115"/>
      <c r="AW36" s="301">
        <v>2</v>
      </c>
      <c r="AX36" s="306"/>
      <c r="AY36" s="305"/>
      <c r="AZ36" s="303"/>
      <c r="BA36" s="303"/>
      <c r="BB36" s="303"/>
      <c r="BC36" s="307"/>
      <c r="BD36" s="318"/>
      <c r="BE36" s="365"/>
      <c r="BF36" s="115"/>
      <c r="BG36" s="301">
        <v>1</v>
      </c>
      <c r="BH36" s="301">
        <v>1</v>
      </c>
      <c r="BI36" s="294"/>
      <c r="BJ36" s="365"/>
      <c r="BK36" s="303"/>
      <c r="BL36" s="303"/>
      <c r="BM36" s="304"/>
      <c r="BN36" s="115"/>
      <c r="BO36" s="301">
        <v>1</v>
      </c>
      <c r="BP36" s="303"/>
      <c r="BQ36" s="303"/>
      <c r="BR36" s="309"/>
      <c r="BS36" s="345">
        <v>1</v>
      </c>
      <c r="BT36" s="301">
        <v>1</v>
      </c>
      <c r="BU36" s="303"/>
      <c r="BV36" s="303"/>
      <c r="BW36" s="309"/>
      <c r="BX36" s="295"/>
      <c r="BY36" s="303"/>
      <c r="BZ36" s="303"/>
      <c r="CA36" s="303"/>
      <c r="CB36" s="309"/>
      <c r="CC36" s="115"/>
      <c r="CD36" s="301">
        <v>1</v>
      </c>
      <c r="CE36" s="303"/>
      <c r="CF36" s="303"/>
      <c r="CG36" s="306"/>
      <c r="CH36" s="302"/>
      <c r="CI36" s="303"/>
      <c r="CJ36" s="303"/>
      <c r="CK36" s="303"/>
      <c r="CL36" s="309"/>
      <c r="CM36" s="115"/>
      <c r="CN36" s="301">
        <v>1</v>
      </c>
      <c r="CO36" s="303"/>
      <c r="CP36" s="303"/>
      <c r="CQ36" s="309"/>
      <c r="CR36" s="295"/>
      <c r="CS36" s="315"/>
      <c r="CT36" s="315"/>
      <c r="CU36" s="319"/>
      <c r="CV36" s="313"/>
      <c r="CW36" s="295"/>
      <c r="CX36" s="315"/>
      <c r="CY36" s="315"/>
      <c r="CZ36" s="319"/>
      <c r="DA36" s="313"/>
    </row>
    <row r="37" spans="1:105" ht="12.75">
      <c r="A37" s="392"/>
      <c r="B37" s="493" t="s">
        <v>158</v>
      </c>
      <c r="C37" s="59"/>
      <c r="D37" s="59"/>
      <c r="E37" s="59"/>
      <c r="F37" s="59">
        <v>1</v>
      </c>
      <c r="G37" s="59">
        <v>1</v>
      </c>
      <c r="H37" s="27">
        <f>SUM(C37:G37)</f>
        <v>2</v>
      </c>
      <c r="I37" s="425"/>
      <c r="J37" s="262"/>
      <c r="K37" s="302"/>
      <c r="L37" s="303"/>
      <c r="M37" s="303"/>
      <c r="N37" s="303"/>
      <c r="O37" s="307">
        <v>1</v>
      </c>
      <c r="P37" s="305"/>
      <c r="Q37" s="308"/>
      <c r="R37" s="308"/>
      <c r="S37" s="308"/>
      <c r="T37" s="309"/>
      <c r="U37" s="308"/>
      <c r="V37" s="303"/>
      <c r="W37" s="303"/>
      <c r="X37" s="303"/>
      <c r="Y37" s="304"/>
      <c r="Z37" s="305"/>
      <c r="AA37" s="303"/>
      <c r="AB37" s="303"/>
      <c r="AC37" s="303"/>
      <c r="AD37" s="304"/>
      <c r="AE37" s="306"/>
      <c r="AF37" s="303"/>
      <c r="AG37" s="303"/>
      <c r="AH37" s="303"/>
      <c r="AI37" s="306"/>
      <c r="AJ37" s="305"/>
      <c r="AK37" s="368"/>
      <c r="AL37" s="374"/>
      <c r="AM37" s="303">
        <v>1</v>
      </c>
      <c r="AN37" s="307"/>
      <c r="AO37" s="305"/>
      <c r="AP37" s="303"/>
      <c r="AQ37" s="368"/>
      <c r="AR37" s="303"/>
      <c r="AS37" s="304"/>
      <c r="AT37" s="306"/>
      <c r="AU37" s="303"/>
      <c r="AV37" s="303"/>
      <c r="AW37" s="303"/>
      <c r="AX37" s="306"/>
      <c r="AY37" s="305"/>
      <c r="AZ37" s="303"/>
      <c r="BA37" s="303"/>
      <c r="BB37" s="303"/>
      <c r="BC37" s="307"/>
      <c r="BD37" s="302"/>
      <c r="BE37" s="365"/>
      <c r="BF37" s="315"/>
      <c r="BG37" s="312"/>
      <c r="BH37" s="309"/>
      <c r="BI37" s="308"/>
      <c r="BJ37" s="303"/>
      <c r="BK37" s="303"/>
      <c r="BL37" s="303"/>
      <c r="BM37" s="304"/>
      <c r="BN37" s="302"/>
      <c r="BO37" s="303"/>
      <c r="BP37" s="303"/>
      <c r="BQ37" s="303"/>
      <c r="BR37" s="309"/>
      <c r="BS37" s="302"/>
      <c r="BT37" s="303"/>
      <c r="BU37" s="303"/>
      <c r="BV37" s="303"/>
      <c r="BW37" s="309"/>
      <c r="BX37" s="302"/>
      <c r="BY37" s="303"/>
      <c r="BZ37" s="303"/>
      <c r="CA37" s="303"/>
      <c r="CB37" s="309"/>
      <c r="CC37" s="306"/>
      <c r="CD37" s="303"/>
      <c r="CE37" s="303"/>
      <c r="CF37" s="303"/>
      <c r="CG37" s="306"/>
      <c r="CH37" s="302"/>
      <c r="CI37" s="303"/>
      <c r="CJ37" s="303"/>
      <c r="CK37" s="303"/>
      <c r="CL37" s="309"/>
      <c r="CM37" s="302"/>
      <c r="CN37" s="303"/>
      <c r="CO37" s="303"/>
      <c r="CP37" s="303"/>
      <c r="CQ37" s="309"/>
      <c r="CR37" s="305"/>
      <c r="CS37" s="315"/>
      <c r="CT37" s="312"/>
      <c r="CU37" s="312"/>
      <c r="CV37" s="304"/>
      <c r="CW37" s="305"/>
      <c r="CX37" s="315"/>
      <c r="CY37" s="312"/>
      <c r="CZ37" s="312"/>
      <c r="DA37" s="304"/>
    </row>
    <row r="38" spans="1:105" ht="13.5" thickBot="1">
      <c r="A38" s="393"/>
      <c r="B38" s="494"/>
      <c r="C38" s="234">
        <v>1</v>
      </c>
      <c r="D38" s="234">
        <v>4</v>
      </c>
      <c r="E38" s="234">
        <v>4</v>
      </c>
      <c r="F38" s="299"/>
      <c r="G38" s="185">
        <v>1</v>
      </c>
      <c r="H38" s="69">
        <f t="shared" si="0"/>
        <v>10</v>
      </c>
      <c r="I38" s="401"/>
      <c r="J38" s="262"/>
      <c r="K38" s="294"/>
      <c r="L38" s="303"/>
      <c r="M38" s="303"/>
      <c r="N38" s="303"/>
      <c r="O38" s="307"/>
      <c r="P38" s="305"/>
      <c r="Q38" s="308"/>
      <c r="R38" s="308"/>
      <c r="S38" s="308"/>
      <c r="T38" s="309"/>
      <c r="U38" s="308"/>
      <c r="V38" s="303"/>
      <c r="W38" s="303"/>
      <c r="X38" s="303"/>
      <c r="Y38" s="304"/>
      <c r="Z38" s="305"/>
      <c r="AA38" s="303"/>
      <c r="AB38" s="303"/>
      <c r="AC38" s="303"/>
      <c r="AD38" s="304"/>
      <c r="AE38" s="306"/>
      <c r="AF38" s="303"/>
      <c r="AG38" s="303"/>
      <c r="AH38" s="303"/>
      <c r="AI38" s="306"/>
      <c r="AJ38" s="294">
        <v>1</v>
      </c>
      <c r="AK38" s="340">
        <v>3</v>
      </c>
      <c r="AL38" s="301"/>
      <c r="AM38" s="301"/>
      <c r="AN38" s="334">
        <v>1</v>
      </c>
      <c r="AO38" s="305"/>
      <c r="AP38" s="340">
        <v>1</v>
      </c>
      <c r="AQ38" s="301">
        <v>4</v>
      </c>
      <c r="AR38" s="303"/>
      <c r="AS38" s="304"/>
      <c r="AT38" s="316"/>
      <c r="AU38" s="301"/>
      <c r="AV38" s="303"/>
      <c r="AW38" s="303"/>
      <c r="AX38" s="306"/>
      <c r="AY38" s="305"/>
      <c r="AZ38" s="303"/>
      <c r="BA38" s="303"/>
      <c r="BB38" s="303"/>
      <c r="BC38" s="307"/>
      <c r="BD38" s="375"/>
      <c r="BE38" s="365"/>
      <c r="BF38" s="301"/>
      <c r="BG38" s="312"/>
      <c r="BH38" s="309"/>
      <c r="BI38" s="308"/>
      <c r="BJ38" s="303"/>
      <c r="BK38" s="303"/>
      <c r="BL38" s="303"/>
      <c r="BM38" s="304"/>
      <c r="BN38" s="302"/>
      <c r="BO38" s="303"/>
      <c r="BP38" s="303"/>
      <c r="BQ38" s="303"/>
      <c r="BR38" s="309"/>
      <c r="BS38" s="302"/>
      <c r="BT38" s="303"/>
      <c r="BU38" s="303"/>
      <c r="BV38" s="303"/>
      <c r="BW38" s="309"/>
      <c r="BX38" s="302"/>
      <c r="BY38" s="303"/>
      <c r="BZ38" s="303"/>
      <c r="CA38" s="303"/>
      <c r="CB38" s="309"/>
      <c r="CC38" s="306"/>
      <c r="CD38" s="303"/>
      <c r="CE38" s="303"/>
      <c r="CF38" s="303"/>
      <c r="CG38" s="306"/>
      <c r="CH38" s="302"/>
      <c r="CI38" s="303"/>
      <c r="CJ38" s="303"/>
      <c r="CK38" s="303"/>
      <c r="CL38" s="309"/>
      <c r="CM38" s="302"/>
      <c r="CN38" s="303"/>
      <c r="CO38" s="303"/>
      <c r="CP38" s="303"/>
      <c r="CQ38" s="309"/>
      <c r="CR38" s="305"/>
      <c r="CS38" s="315"/>
      <c r="CT38" s="312"/>
      <c r="CU38" s="312"/>
      <c r="CV38" s="304"/>
      <c r="CW38" s="305"/>
      <c r="CX38" s="315"/>
      <c r="CY38" s="312"/>
      <c r="CZ38" s="312"/>
      <c r="DA38" s="304"/>
    </row>
    <row r="39" spans="1:105" ht="12.75">
      <c r="A39" s="402" t="s">
        <v>10</v>
      </c>
      <c r="B39" s="84" t="s">
        <v>78</v>
      </c>
      <c r="C39" s="85"/>
      <c r="D39" s="85">
        <v>1</v>
      </c>
      <c r="E39" s="163"/>
      <c r="F39" s="64"/>
      <c r="G39" s="244"/>
      <c r="H39" s="86">
        <f>SUM(C39:F39)</f>
        <v>1</v>
      </c>
      <c r="I39" s="446">
        <f>SUM(H39:H43)</f>
        <v>14</v>
      </c>
      <c r="J39" s="262"/>
      <c r="K39" s="302"/>
      <c r="L39" s="303"/>
      <c r="M39" s="303"/>
      <c r="N39" s="303"/>
      <c r="O39" s="307"/>
      <c r="P39" s="305"/>
      <c r="Q39" s="308"/>
      <c r="R39" s="308"/>
      <c r="S39" s="308"/>
      <c r="T39" s="309"/>
      <c r="U39" s="308"/>
      <c r="V39" s="303"/>
      <c r="W39" s="303"/>
      <c r="X39" s="303"/>
      <c r="Y39" s="304"/>
      <c r="Z39" s="305"/>
      <c r="AA39" s="303"/>
      <c r="AB39" s="303"/>
      <c r="AC39" s="303"/>
      <c r="AD39" s="304"/>
      <c r="AE39" s="306"/>
      <c r="AF39" s="303"/>
      <c r="AG39" s="303"/>
      <c r="AH39" s="303"/>
      <c r="AI39" s="306"/>
      <c r="AJ39" s="305"/>
      <c r="AK39" s="339"/>
      <c r="AL39" s="303"/>
      <c r="AM39" s="303"/>
      <c r="AN39" s="307"/>
      <c r="AO39" s="305"/>
      <c r="AP39" s="303">
        <v>1</v>
      </c>
      <c r="AQ39" s="301"/>
      <c r="AR39" s="303"/>
      <c r="AS39" s="304"/>
      <c r="AT39" s="306"/>
      <c r="AU39" s="303"/>
      <c r="AV39" s="303"/>
      <c r="AW39" s="303"/>
      <c r="AX39" s="306"/>
      <c r="AY39" s="305"/>
      <c r="AZ39" s="303"/>
      <c r="BA39" s="303"/>
      <c r="BB39" s="303"/>
      <c r="BC39" s="307"/>
      <c r="BD39" s="318"/>
      <c r="BE39" s="365"/>
      <c r="BF39" s="303"/>
      <c r="BG39" s="303"/>
      <c r="BH39" s="309"/>
      <c r="BI39" s="308"/>
      <c r="BJ39" s="303"/>
      <c r="BK39" s="303"/>
      <c r="BL39" s="303"/>
      <c r="BM39" s="304"/>
      <c r="BN39" s="302"/>
      <c r="BO39" s="303"/>
      <c r="BP39" s="303"/>
      <c r="BQ39" s="303"/>
      <c r="BR39" s="309"/>
      <c r="BS39" s="302"/>
      <c r="BT39" s="303"/>
      <c r="BU39" s="303"/>
      <c r="BV39" s="303"/>
      <c r="BW39" s="309"/>
      <c r="BX39" s="302"/>
      <c r="BY39" s="303"/>
      <c r="BZ39" s="303"/>
      <c r="CA39" s="303"/>
      <c r="CB39" s="309"/>
      <c r="CC39" s="306"/>
      <c r="CD39" s="303"/>
      <c r="CE39" s="303"/>
      <c r="CF39" s="303"/>
      <c r="CG39" s="306"/>
      <c r="CH39" s="302"/>
      <c r="CI39" s="303"/>
      <c r="CJ39" s="303"/>
      <c r="CK39" s="303"/>
      <c r="CL39" s="309"/>
      <c r="CM39" s="302"/>
      <c r="CN39" s="303"/>
      <c r="CO39" s="303"/>
      <c r="CP39" s="303"/>
      <c r="CQ39" s="309"/>
      <c r="CR39" s="305"/>
      <c r="CS39" s="303"/>
      <c r="CT39" s="303"/>
      <c r="CU39" s="303"/>
      <c r="CV39" s="304"/>
      <c r="CW39" s="305"/>
      <c r="CX39" s="303"/>
      <c r="CY39" s="303"/>
      <c r="CZ39" s="303"/>
      <c r="DA39" s="304"/>
    </row>
    <row r="40" spans="1:105" ht="14.25" customHeight="1">
      <c r="A40" s="392"/>
      <c r="B40" s="490" t="s">
        <v>163</v>
      </c>
      <c r="C40" s="235"/>
      <c r="D40" s="235">
        <v>1</v>
      </c>
      <c r="E40" s="235">
        <v>1</v>
      </c>
      <c r="F40" s="235">
        <v>1</v>
      </c>
      <c r="G40" s="32"/>
      <c r="H40" s="144">
        <f t="shared" si="0"/>
        <v>3</v>
      </c>
      <c r="I40" s="425"/>
      <c r="J40" s="262"/>
      <c r="K40" s="302"/>
      <c r="L40" s="303"/>
      <c r="M40" s="303"/>
      <c r="N40" s="303"/>
      <c r="O40" s="307"/>
      <c r="P40" s="305"/>
      <c r="Q40" s="308"/>
      <c r="R40" s="308"/>
      <c r="S40" s="308"/>
      <c r="T40" s="309"/>
      <c r="U40" s="308"/>
      <c r="V40" s="303"/>
      <c r="W40" s="303"/>
      <c r="X40" s="303"/>
      <c r="Y40" s="304"/>
      <c r="Z40" s="305"/>
      <c r="AA40" s="303"/>
      <c r="AB40" s="303"/>
      <c r="AC40" s="303"/>
      <c r="AD40" s="304"/>
      <c r="AE40" s="306"/>
      <c r="AF40" s="303"/>
      <c r="AG40" s="303"/>
      <c r="AH40" s="303"/>
      <c r="AI40" s="306"/>
      <c r="AJ40" s="305"/>
      <c r="AK40" s="306"/>
      <c r="AL40" s="303"/>
      <c r="AM40" s="303"/>
      <c r="AN40" s="307"/>
      <c r="AO40" s="305"/>
      <c r="AP40" s="303">
        <v>1</v>
      </c>
      <c r="AQ40" s="303">
        <v>1</v>
      </c>
      <c r="AR40" s="303">
        <v>1</v>
      </c>
      <c r="AS40" s="304"/>
      <c r="AT40" s="306"/>
      <c r="AU40" s="303"/>
      <c r="AV40" s="303"/>
      <c r="AW40" s="303"/>
      <c r="AX40" s="306"/>
      <c r="AY40" s="305"/>
      <c r="AZ40" s="303"/>
      <c r="BA40" s="303"/>
      <c r="BB40" s="303"/>
      <c r="BC40" s="307"/>
      <c r="BD40" s="302"/>
      <c r="BE40" s="365"/>
      <c r="BF40" s="303"/>
      <c r="BG40" s="303"/>
      <c r="BH40" s="309"/>
      <c r="BI40" s="308"/>
      <c r="BJ40" s="303"/>
      <c r="BK40" s="303"/>
      <c r="BL40" s="303"/>
      <c r="BM40" s="304"/>
      <c r="BN40" s="302"/>
      <c r="BO40" s="303"/>
      <c r="BP40" s="303"/>
      <c r="BQ40" s="303"/>
      <c r="BR40" s="309"/>
      <c r="BS40" s="302"/>
      <c r="BT40" s="303"/>
      <c r="BU40" s="303"/>
      <c r="BV40" s="303"/>
      <c r="BW40" s="309"/>
      <c r="BX40" s="302"/>
      <c r="BY40" s="303"/>
      <c r="BZ40" s="303"/>
      <c r="CA40" s="303"/>
      <c r="CB40" s="309"/>
      <c r="CC40" s="306"/>
      <c r="CD40" s="303"/>
      <c r="CE40" s="303"/>
      <c r="CF40" s="303"/>
      <c r="CG40" s="306"/>
      <c r="CH40" s="302"/>
      <c r="CI40" s="303"/>
      <c r="CJ40" s="303"/>
      <c r="CK40" s="303"/>
      <c r="CL40" s="309"/>
      <c r="CM40" s="302"/>
      <c r="CN40" s="303"/>
      <c r="CO40" s="303"/>
      <c r="CP40" s="303"/>
      <c r="CQ40" s="309"/>
      <c r="CR40" s="305"/>
      <c r="CS40" s="303"/>
      <c r="CT40" s="303"/>
      <c r="CU40" s="303"/>
      <c r="CV40" s="304"/>
      <c r="CW40" s="305"/>
      <c r="CX40" s="303"/>
      <c r="CY40" s="303"/>
      <c r="CZ40" s="303"/>
      <c r="DA40" s="304"/>
    </row>
    <row r="41" spans="1:105" ht="12.75">
      <c r="A41" s="392"/>
      <c r="B41" s="490"/>
      <c r="C41" s="164"/>
      <c r="D41" s="164"/>
      <c r="E41" s="157">
        <v>8</v>
      </c>
      <c r="F41" s="236">
        <v>2</v>
      </c>
      <c r="G41" s="61"/>
      <c r="H41" s="144">
        <f>SUM(C41:G41)</f>
        <v>10</v>
      </c>
      <c r="I41" s="425"/>
      <c r="J41" s="262"/>
      <c r="K41" s="302"/>
      <c r="L41" s="303"/>
      <c r="M41" s="303"/>
      <c r="N41" s="303"/>
      <c r="O41" s="307"/>
      <c r="P41" s="305"/>
      <c r="Q41" s="308"/>
      <c r="R41" s="308"/>
      <c r="S41" s="308"/>
      <c r="T41" s="309"/>
      <c r="U41" s="308"/>
      <c r="V41" s="303"/>
      <c r="W41" s="303"/>
      <c r="X41" s="303"/>
      <c r="Y41" s="304"/>
      <c r="Z41" s="305"/>
      <c r="AA41" s="303"/>
      <c r="AB41" s="303"/>
      <c r="AC41" s="303"/>
      <c r="AD41" s="304"/>
      <c r="AE41" s="306"/>
      <c r="AF41" s="303"/>
      <c r="AG41" s="303"/>
      <c r="AH41" s="303"/>
      <c r="AI41" s="306"/>
      <c r="AJ41" s="305"/>
      <c r="AK41" s="306"/>
      <c r="AL41" s="303"/>
      <c r="AM41" s="303"/>
      <c r="AN41" s="307"/>
      <c r="AO41" s="295"/>
      <c r="AP41" s="301"/>
      <c r="AQ41" s="301">
        <v>8</v>
      </c>
      <c r="AR41" s="301">
        <v>2</v>
      </c>
      <c r="AS41" s="304"/>
      <c r="AT41" s="306"/>
      <c r="AU41" s="303"/>
      <c r="AV41" s="303"/>
      <c r="AW41" s="303"/>
      <c r="AX41" s="306"/>
      <c r="AY41" s="305"/>
      <c r="AZ41" s="303"/>
      <c r="BA41" s="303"/>
      <c r="BB41" s="303"/>
      <c r="BC41" s="307"/>
      <c r="BD41" s="302"/>
      <c r="BE41" s="365"/>
      <c r="BF41" s="303"/>
      <c r="BG41" s="303"/>
      <c r="BH41" s="309"/>
      <c r="BI41" s="308"/>
      <c r="BJ41" s="303"/>
      <c r="BK41" s="303"/>
      <c r="BL41" s="303"/>
      <c r="BM41" s="304"/>
      <c r="BN41" s="302"/>
      <c r="BO41" s="303"/>
      <c r="BP41" s="303"/>
      <c r="BQ41" s="303"/>
      <c r="BR41" s="309"/>
      <c r="BS41" s="302"/>
      <c r="BT41" s="303"/>
      <c r="BU41" s="303"/>
      <c r="BV41" s="303"/>
      <c r="BW41" s="309"/>
      <c r="BX41" s="302"/>
      <c r="BY41" s="303"/>
      <c r="BZ41" s="303"/>
      <c r="CA41" s="303"/>
      <c r="CB41" s="309"/>
      <c r="CC41" s="306"/>
      <c r="CD41" s="303"/>
      <c r="CE41" s="303"/>
      <c r="CF41" s="303"/>
      <c r="CG41" s="306"/>
      <c r="CH41" s="302"/>
      <c r="CI41" s="303"/>
      <c r="CJ41" s="303"/>
      <c r="CK41" s="303"/>
      <c r="CL41" s="309"/>
      <c r="CM41" s="302"/>
      <c r="CN41" s="303"/>
      <c r="CO41" s="303"/>
      <c r="CP41" s="303"/>
      <c r="CQ41" s="309"/>
      <c r="CR41" s="305"/>
      <c r="CS41" s="303"/>
      <c r="CT41" s="303"/>
      <c r="CU41" s="303"/>
      <c r="CV41" s="304"/>
      <c r="CW41" s="305"/>
      <c r="CX41" s="303"/>
      <c r="CY41" s="303"/>
      <c r="CZ41" s="303"/>
      <c r="DA41" s="304"/>
    </row>
    <row r="42" spans="1:105" ht="12.75">
      <c r="A42" s="392"/>
      <c r="B42" s="29" t="s">
        <v>264</v>
      </c>
      <c r="C42" s="164"/>
      <c r="D42" s="164"/>
      <c r="E42" s="164"/>
      <c r="F42" s="164"/>
      <c r="G42" s="32"/>
      <c r="H42" s="27">
        <f t="shared" si="0"/>
        <v>0</v>
      </c>
      <c r="I42" s="425"/>
      <c r="J42" s="262"/>
      <c r="K42" s="302"/>
      <c r="L42" s="303"/>
      <c r="M42" s="303"/>
      <c r="N42" s="303"/>
      <c r="O42" s="307"/>
      <c r="P42" s="305"/>
      <c r="Q42" s="308"/>
      <c r="R42" s="308"/>
      <c r="S42" s="308"/>
      <c r="T42" s="309"/>
      <c r="U42" s="308"/>
      <c r="V42" s="303"/>
      <c r="W42" s="303"/>
      <c r="X42" s="303"/>
      <c r="Y42" s="304"/>
      <c r="Z42" s="305"/>
      <c r="AA42" s="303"/>
      <c r="AB42" s="303"/>
      <c r="AC42" s="303"/>
      <c r="AD42" s="304"/>
      <c r="AE42" s="306"/>
      <c r="AF42" s="303"/>
      <c r="AG42" s="303"/>
      <c r="AH42" s="303"/>
      <c r="AI42" s="306"/>
      <c r="AJ42" s="305"/>
      <c r="AK42" s="306"/>
      <c r="AL42" s="303"/>
      <c r="AM42" s="303"/>
      <c r="AN42" s="307"/>
      <c r="AO42" s="305"/>
      <c r="AP42" s="303"/>
      <c r="AQ42" s="301"/>
      <c r="AR42" s="301"/>
      <c r="AS42" s="304"/>
      <c r="AT42" s="306"/>
      <c r="AU42" s="303"/>
      <c r="AV42" s="303"/>
      <c r="AW42" s="303"/>
      <c r="AX42" s="306"/>
      <c r="AY42" s="305"/>
      <c r="AZ42" s="303"/>
      <c r="BA42" s="303"/>
      <c r="BB42" s="303"/>
      <c r="BC42" s="307"/>
      <c r="BD42" s="302"/>
      <c r="BE42" s="365"/>
      <c r="BF42" s="303"/>
      <c r="BG42" s="303"/>
      <c r="BH42" s="309"/>
      <c r="BI42" s="308"/>
      <c r="BJ42" s="303"/>
      <c r="BK42" s="303"/>
      <c r="BL42" s="303"/>
      <c r="BM42" s="304"/>
      <c r="BN42" s="302"/>
      <c r="BO42" s="303"/>
      <c r="BP42" s="303"/>
      <c r="BQ42" s="303"/>
      <c r="BR42" s="309"/>
      <c r="BS42" s="302"/>
      <c r="BT42" s="303"/>
      <c r="BU42" s="303"/>
      <c r="BV42" s="303"/>
      <c r="BW42" s="309"/>
      <c r="BX42" s="302"/>
      <c r="BY42" s="303"/>
      <c r="BZ42" s="303"/>
      <c r="CA42" s="303"/>
      <c r="CB42" s="309"/>
      <c r="CC42" s="306"/>
      <c r="CD42" s="303"/>
      <c r="CE42" s="303"/>
      <c r="CF42" s="303"/>
      <c r="CG42" s="306"/>
      <c r="CH42" s="302"/>
      <c r="CI42" s="303"/>
      <c r="CJ42" s="303"/>
      <c r="CK42" s="303"/>
      <c r="CL42" s="309"/>
      <c r="CM42" s="302"/>
      <c r="CN42" s="303"/>
      <c r="CO42" s="303"/>
      <c r="CP42" s="303"/>
      <c r="CQ42" s="309"/>
      <c r="CR42" s="305"/>
      <c r="CS42" s="303"/>
      <c r="CT42" s="303"/>
      <c r="CU42" s="303"/>
      <c r="CV42" s="304"/>
      <c r="CW42" s="305"/>
      <c r="CX42" s="303"/>
      <c r="CY42" s="303"/>
      <c r="CZ42" s="303"/>
      <c r="DA42" s="304"/>
    </row>
    <row r="43" spans="1:105" ht="12.75" customHeight="1" thickBot="1">
      <c r="A43" s="393"/>
      <c r="B43" s="67" t="s">
        <v>68</v>
      </c>
      <c r="C43" s="271"/>
      <c r="D43" s="271"/>
      <c r="E43" s="271"/>
      <c r="F43" s="270"/>
      <c r="G43" s="68"/>
      <c r="H43" s="69">
        <f t="shared" si="0"/>
        <v>0</v>
      </c>
      <c r="I43" s="401"/>
      <c r="J43" s="262"/>
      <c r="K43" s="302"/>
      <c r="L43" s="303"/>
      <c r="M43" s="303"/>
      <c r="N43" s="303"/>
      <c r="O43" s="307"/>
      <c r="P43" s="305"/>
      <c r="Q43" s="308"/>
      <c r="R43" s="308"/>
      <c r="S43" s="308"/>
      <c r="T43" s="309"/>
      <c r="U43" s="308"/>
      <c r="V43" s="303"/>
      <c r="W43" s="303"/>
      <c r="X43" s="303"/>
      <c r="Y43" s="304"/>
      <c r="Z43" s="305"/>
      <c r="AA43" s="303"/>
      <c r="AB43" s="303"/>
      <c r="AC43" s="303"/>
      <c r="AD43" s="304"/>
      <c r="AE43" s="306"/>
      <c r="AF43" s="303"/>
      <c r="AG43" s="303"/>
      <c r="AH43" s="303"/>
      <c r="AI43" s="306"/>
      <c r="AJ43" s="305"/>
      <c r="AK43" s="306"/>
      <c r="AL43" s="303"/>
      <c r="AM43" s="303"/>
      <c r="AN43" s="307"/>
      <c r="AO43" s="305"/>
      <c r="AP43" s="303"/>
      <c r="AQ43" s="368"/>
      <c r="AR43" s="303"/>
      <c r="AS43" s="304"/>
      <c r="AT43" s="306"/>
      <c r="AU43" s="303"/>
      <c r="AV43" s="303"/>
      <c r="AW43" s="303"/>
      <c r="AX43" s="306"/>
      <c r="AY43" s="305"/>
      <c r="AZ43" s="303"/>
      <c r="BA43" s="303"/>
      <c r="BB43" s="303"/>
      <c r="BC43" s="307"/>
      <c r="BD43" s="302"/>
      <c r="BE43" s="365"/>
      <c r="BF43" s="303"/>
      <c r="BG43" s="303"/>
      <c r="BH43" s="309"/>
      <c r="BI43" s="308"/>
      <c r="BJ43" s="303"/>
      <c r="BK43" s="303"/>
      <c r="BL43" s="303"/>
      <c r="BM43" s="304"/>
      <c r="BN43" s="302"/>
      <c r="BO43" s="303"/>
      <c r="BP43" s="303"/>
      <c r="BQ43" s="303"/>
      <c r="BR43" s="309"/>
      <c r="BS43" s="302"/>
      <c r="BT43" s="303"/>
      <c r="BU43" s="303"/>
      <c r="BV43" s="303"/>
      <c r="BW43" s="309"/>
      <c r="BX43" s="302"/>
      <c r="BY43" s="303"/>
      <c r="BZ43" s="303"/>
      <c r="CA43" s="303"/>
      <c r="CB43" s="309"/>
      <c r="CC43" s="306"/>
      <c r="CD43" s="303"/>
      <c r="CE43" s="303"/>
      <c r="CF43" s="303"/>
      <c r="CG43" s="306"/>
      <c r="CH43" s="302"/>
      <c r="CI43" s="303"/>
      <c r="CJ43" s="303"/>
      <c r="CK43" s="303"/>
      <c r="CL43" s="309"/>
      <c r="CM43" s="302"/>
      <c r="CN43" s="303"/>
      <c r="CO43" s="303"/>
      <c r="CP43" s="303"/>
      <c r="CQ43" s="309"/>
      <c r="CR43" s="305"/>
      <c r="CS43" s="303"/>
      <c r="CT43" s="303"/>
      <c r="CU43" s="303"/>
      <c r="CV43" s="304"/>
      <c r="CW43" s="305"/>
      <c r="CX43" s="303"/>
      <c r="CY43" s="303"/>
      <c r="CZ43" s="303"/>
      <c r="DA43" s="304"/>
    </row>
    <row r="44" spans="1:105" ht="12.75">
      <c r="A44" s="488" t="s">
        <v>267</v>
      </c>
      <c r="B44" s="72" t="s">
        <v>69</v>
      </c>
      <c r="C44" s="73"/>
      <c r="D44" s="73"/>
      <c r="E44" s="73"/>
      <c r="F44" s="73">
        <v>1</v>
      </c>
      <c r="G44" s="73"/>
      <c r="H44" s="59">
        <f t="shared" si="0"/>
        <v>1</v>
      </c>
      <c r="I44" s="489">
        <f>SUM(H44:H48)</f>
        <v>15</v>
      </c>
      <c r="J44" s="262"/>
      <c r="K44" s="302"/>
      <c r="L44" s="303"/>
      <c r="M44" s="303"/>
      <c r="N44" s="303"/>
      <c r="O44" s="307"/>
      <c r="P44" s="305"/>
      <c r="Q44" s="308"/>
      <c r="R44" s="308"/>
      <c r="S44" s="308"/>
      <c r="T44" s="309"/>
      <c r="U44" s="308"/>
      <c r="V44" s="303"/>
      <c r="W44" s="303"/>
      <c r="X44" s="303"/>
      <c r="Y44" s="304"/>
      <c r="Z44" s="305"/>
      <c r="AA44" s="303"/>
      <c r="AB44" s="303"/>
      <c r="AC44" s="303"/>
      <c r="AD44" s="304"/>
      <c r="AE44" s="306"/>
      <c r="AF44" s="303"/>
      <c r="AG44" s="303"/>
      <c r="AH44" s="303"/>
      <c r="AI44" s="306"/>
      <c r="AJ44" s="305"/>
      <c r="AK44" s="306"/>
      <c r="AL44" s="303"/>
      <c r="AM44" s="303"/>
      <c r="AN44" s="307"/>
      <c r="AO44" s="305"/>
      <c r="AP44" s="303"/>
      <c r="AQ44" s="368"/>
      <c r="AR44" s="303">
        <v>1</v>
      </c>
      <c r="AS44" s="304"/>
      <c r="AT44" s="306"/>
      <c r="AU44" s="303"/>
      <c r="AV44" s="303"/>
      <c r="AW44" s="303"/>
      <c r="AX44" s="306"/>
      <c r="AY44" s="305"/>
      <c r="AZ44" s="303"/>
      <c r="BA44" s="303"/>
      <c r="BB44" s="303"/>
      <c r="BC44" s="307"/>
      <c r="BD44" s="305"/>
      <c r="BE44" s="303"/>
      <c r="BF44" s="303"/>
      <c r="BG44" s="303"/>
      <c r="BH44" s="304"/>
      <c r="BI44" s="308"/>
      <c r="BJ44" s="303"/>
      <c r="BK44" s="303"/>
      <c r="BL44" s="303"/>
      <c r="BM44" s="304"/>
      <c r="BN44" s="302"/>
      <c r="BO44" s="303"/>
      <c r="BP44" s="303"/>
      <c r="BQ44" s="303"/>
      <c r="BR44" s="309"/>
      <c r="BS44" s="302"/>
      <c r="BT44" s="303"/>
      <c r="BU44" s="303"/>
      <c r="BV44" s="303"/>
      <c r="BW44" s="309"/>
      <c r="BX44" s="302"/>
      <c r="BY44" s="303"/>
      <c r="BZ44" s="303"/>
      <c r="CA44" s="303"/>
      <c r="CB44" s="309"/>
      <c r="CC44" s="306"/>
      <c r="CD44" s="303"/>
      <c r="CE44" s="303"/>
      <c r="CF44" s="303"/>
      <c r="CG44" s="306"/>
      <c r="CH44" s="302"/>
      <c r="CI44" s="303"/>
      <c r="CJ44" s="303"/>
      <c r="CK44" s="303"/>
      <c r="CL44" s="309"/>
      <c r="CM44" s="302"/>
      <c r="CN44" s="303"/>
      <c r="CO44" s="303"/>
      <c r="CP44" s="303"/>
      <c r="CQ44" s="309"/>
      <c r="CR44" s="305"/>
      <c r="CS44" s="303"/>
      <c r="CT44" s="303"/>
      <c r="CU44" s="303"/>
      <c r="CV44" s="304"/>
      <c r="CW44" s="305"/>
      <c r="CX44" s="303"/>
      <c r="CY44" s="303"/>
      <c r="CZ44" s="303"/>
      <c r="DA44" s="304"/>
    </row>
    <row r="45" spans="1:105" ht="12.75">
      <c r="A45" s="411"/>
      <c r="B45" s="29" t="s">
        <v>70</v>
      </c>
      <c r="C45" s="32"/>
      <c r="D45" s="32">
        <v>1</v>
      </c>
      <c r="E45" s="164"/>
      <c r="F45" s="164"/>
      <c r="G45" s="32"/>
      <c r="H45" s="27">
        <f t="shared" si="0"/>
        <v>1</v>
      </c>
      <c r="I45" s="450"/>
      <c r="J45" s="262"/>
      <c r="K45" s="302"/>
      <c r="L45" s="303">
        <v>1</v>
      </c>
      <c r="M45" s="303"/>
      <c r="N45" s="303"/>
      <c r="O45" s="307"/>
      <c r="P45" s="305"/>
      <c r="Q45" s="308"/>
      <c r="R45" s="308"/>
      <c r="S45" s="308"/>
      <c r="T45" s="309"/>
      <c r="U45" s="308"/>
      <c r="V45" s="303"/>
      <c r="W45" s="303"/>
      <c r="X45" s="303"/>
      <c r="Y45" s="304"/>
      <c r="Z45" s="305"/>
      <c r="AA45" s="303"/>
      <c r="AB45" s="303"/>
      <c r="AC45" s="303"/>
      <c r="AD45" s="304"/>
      <c r="AE45" s="306"/>
      <c r="AF45" s="303"/>
      <c r="AG45" s="303"/>
      <c r="AH45" s="303"/>
      <c r="AI45" s="306"/>
      <c r="AJ45" s="305"/>
      <c r="AK45" s="306"/>
      <c r="AL45" s="303"/>
      <c r="AM45" s="303"/>
      <c r="AN45" s="307"/>
      <c r="AO45" s="305"/>
      <c r="AP45" s="303"/>
      <c r="AQ45" s="368"/>
      <c r="AR45" s="301"/>
      <c r="AS45" s="304"/>
      <c r="AT45" s="306"/>
      <c r="AU45" s="303"/>
      <c r="AV45" s="303"/>
      <c r="AW45" s="303"/>
      <c r="AX45" s="306"/>
      <c r="AY45" s="305"/>
      <c r="AZ45" s="303"/>
      <c r="BA45" s="303"/>
      <c r="BB45" s="303"/>
      <c r="BC45" s="307"/>
      <c r="BD45" s="305"/>
      <c r="BE45" s="303"/>
      <c r="BF45" s="303"/>
      <c r="BG45" s="303"/>
      <c r="BH45" s="304"/>
      <c r="BI45" s="308"/>
      <c r="BJ45" s="303"/>
      <c r="BK45" s="303"/>
      <c r="BL45" s="303"/>
      <c r="BM45" s="304"/>
      <c r="BN45" s="302"/>
      <c r="BO45" s="303"/>
      <c r="BP45" s="303"/>
      <c r="BQ45" s="303"/>
      <c r="BR45" s="309"/>
      <c r="BS45" s="302"/>
      <c r="BT45" s="303"/>
      <c r="BU45" s="303"/>
      <c r="BV45" s="303"/>
      <c r="BW45" s="309"/>
      <c r="BX45" s="302"/>
      <c r="BY45" s="303"/>
      <c r="BZ45" s="303"/>
      <c r="CA45" s="303"/>
      <c r="CB45" s="309"/>
      <c r="CC45" s="306"/>
      <c r="CD45" s="303"/>
      <c r="CE45" s="303"/>
      <c r="CF45" s="303"/>
      <c r="CG45" s="306"/>
      <c r="CH45" s="302"/>
      <c r="CI45" s="303"/>
      <c r="CJ45" s="303"/>
      <c r="CK45" s="303"/>
      <c r="CL45" s="309"/>
      <c r="CM45" s="302"/>
      <c r="CN45" s="303"/>
      <c r="CO45" s="303"/>
      <c r="CP45" s="303"/>
      <c r="CQ45" s="309"/>
      <c r="CR45" s="305"/>
      <c r="CS45" s="303"/>
      <c r="CT45" s="303"/>
      <c r="CU45" s="303"/>
      <c r="CV45" s="304"/>
      <c r="CW45" s="305"/>
      <c r="CX45" s="303"/>
      <c r="CY45" s="303"/>
      <c r="CZ45" s="303"/>
      <c r="DA45" s="304"/>
    </row>
    <row r="46" spans="1:105" ht="12.75">
      <c r="A46" s="412"/>
      <c r="B46" s="495" t="s">
        <v>206</v>
      </c>
      <c r="C46" s="264"/>
      <c r="D46" s="264"/>
      <c r="E46" s="237">
        <v>5</v>
      </c>
      <c r="F46" s="238"/>
      <c r="G46" s="61"/>
      <c r="H46" s="144">
        <f t="shared" si="0"/>
        <v>5</v>
      </c>
      <c r="I46" s="447"/>
      <c r="J46" s="262"/>
      <c r="K46" s="302"/>
      <c r="L46" s="303"/>
      <c r="M46" s="303"/>
      <c r="N46" s="303"/>
      <c r="O46" s="307"/>
      <c r="P46" s="305"/>
      <c r="Q46" s="308"/>
      <c r="R46" s="308"/>
      <c r="S46" s="308"/>
      <c r="T46" s="309"/>
      <c r="U46" s="308"/>
      <c r="V46" s="303"/>
      <c r="W46" s="303"/>
      <c r="X46" s="303"/>
      <c r="Y46" s="304"/>
      <c r="Z46" s="305"/>
      <c r="AA46" s="303"/>
      <c r="AB46" s="303"/>
      <c r="AC46" s="303"/>
      <c r="AD46" s="304"/>
      <c r="AE46" s="306"/>
      <c r="AF46" s="303"/>
      <c r="AG46" s="303"/>
      <c r="AH46" s="303"/>
      <c r="AI46" s="306"/>
      <c r="AJ46" s="305"/>
      <c r="AK46" s="310"/>
      <c r="AL46" s="301"/>
      <c r="AM46" s="303"/>
      <c r="AN46" s="307"/>
      <c r="AO46" s="305"/>
      <c r="AP46" s="303"/>
      <c r="AQ46" s="301">
        <v>5</v>
      </c>
      <c r="AR46" s="301"/>
      <c r="AS46" s="304"/>
      <c r="AT46" s="306"/>
      <c r="AU46" s="303"/>
      <c r="AV46" s="303"/>
      <c r="AW46" s="303"/>
      <c r="AX46" s="306"/>
      <c r="AY46" s="305"/>
      <c r="AZ46" s="303"/>
      <c r="BA46" s="303"/>
      <c r="BB46" s="303"/>
      <c r="BC46" s="307"/>
      <c r="BD46" s="305"/>
      <c r="BE46" s="303"/>
      <c r="BF46" s="303"/>
      <c r="BG46" s="303"/>
      <c r="BH46" s="304"/>
      <c r="BI46" s="308"/>
      <c r="BJ46" s="303"/>
      <c r="BK46" s="303"/>
      <c r="BL46" s="303"/>
      <c r="BM46" s="304"/>
      <c r="BN46" s="302"/>
      <c r="BO46" s="303"/>
      <c r="BP46" s="303"/>
      <c r="BQ46" s="303"/>
      <c r="BR46" s="309"/>
      <c r="BS46" s="302"/>
      <c r="BT46" s="303"/>
      <c r="BU46" s="303"/>
      <c r="BV46" s="303"/>
      <c r="BW46" s="309"/>
      <c r="BX46" s="302"/>
      <c r="BY46" s="303"/>
      <c r="BZ46" s="303"/>
      <c r="CA46" s="303"/>
      <c r="CB46" s="309"/>
      <c r="CC46" s="306"/>
      <c r="CD46" s="303"/>
      <c r="CE46" s="303"/>
      <c r="CF46" s="303"/>
      <c r="CG46" s="306"/>
      <c r="CH46" s="302"/>
      <c r="CI46" s="303"/>
      <c r="CJ46" s="303"/>
      <c r="CK46" s="303"/>
      <c r="CL46" s="309"/>
      <c r="CM46" s="302"/>
      <c r="CN46" s="303"/>
      <c r="CO46" s="303"/>
      <c r="CP46" s="303"/>
      <c r="CQ46" s="309"/>
      <c r="CR46" s="305"/>
      <c r="CS46" s="303"/>
      <c r="CT46" s="303"/>
      <c r="CU46" s="303"/>
      <c r="CV46" s="304"/>
      <c r="CW46" s="305"/>
      <c r="CX46" s="303"/>
      <c r="CY46" s="303"/>
      <c r="CZ46" s="303"/>
      <c r="DA46" s="304"/>
    </row>
    <row r="47" spans="1:105" ht="12.75" customHeight="1">
      <c r="A47" s="412"/>
      <c r="B47" s="496"/>
      <c r="C47" s="32">
        <v>3</v>
      </c>
      <c r="D47" s="32"/>
      <c r="E47" s="32">
        <v>3</v>
      </c>
      <c r="F47" s="32"/>
      <c r="G47" s="32"/>
      <c r="H47" s="144">
        <f t="shared" si="0"/>
        <v>6</v>
      </c>
      <c r="I47" s="447"/>
      <c r="J47" s="262"/>
      <c r="K47" s="302"/>
      <c r="L47" s="303"/>
      <c r="M47" s="303"/>
      <c r="N47" s="303"/>
      <c r="O47" s="307"/>
      <c r="P47" s="305"/>
      <c r="Q47" s="308"/>
      <c r="R47" s="308"/>
      <c r="S47" s="308"/>
      <c r="T47" s="309"/>
      <c r="U47" s="308"/>
      <c r="V47" s="303"/>
      <c r="W47" s="303"/>
      <c r="X47" s="303"/>
      <c r="Y47" s="304"/>
      <c r="Z47" s="305"/>
      <c r="AA47" s="303"/>
      <c r="AB47" s="303"/>
      <c r="AC47" s="303"/>
      <c r="AD47" s="304"/>
      <c r="AE47" s="306"/>
      <c r="AF47" s="303"/>
      <c r="AG47" s="303"/>
      <c r="AH47" s="303"/>
      <c r="AI47" s="306"/>
      <c r="AJ47" s="305">
        <v>3</v>
      </c>
      <c r="AK47" s="306"/>
      <c r="AL47" s="303"/>
      <c r="AM47" s="303"/>
      <c r="AN47" s="307"/>
      <c r="AO47" s="305"/>
      <c r="AP47" s="303"/>
      <c r="AQ47" s="303">
        <v>3</v>
      </c>
      <c r="AR47" s="301"/>
      <c r="AS47" s="304"/>
      <c r="AT47" s="306"/>
      <c r="AU47" s="303"/>
      <c r="AV47" s="303"/>
      <c r="AW47" s="303"/>
      <c r="AX47" s="306"/>
      <c r="AY47" s="305"/>
      <c r="AZ47" s="303"/>
      <c r="BA47" s="303"/>
      <c r="BB47" s="303"/>
      <c r="BC47" s="307"/>
      <c r="BD47" s="305"/>
      <c r="BE47" s="303"/>
      <c r="BF47" s="303"/>
      <c r="BG47" s="303"/>
      <c r="BH47" s="304"/>
      <c r="BI47" s="308"/>
      <c r="BJ47" s="303"/>
      <c r="BK47" s="303"/>
      <c r="BL47" s="303"/>
      <c r="BM47" s="304"/>
      <c r="BN47" s="302"/>
      <c r="BO47" s="303"/>
      <c r="BP47" s="303"/>
      <c r="BQ47" s="303"/>
      <c r="BR47" s="309"/>
      <c r="BS47" s="302"/>
      <c r="BT47" s="303"/>
      <c r="BU47" s="303"/>
      <c r="BV47" s="303"/>
      <c r="BW47" s="309"/>
      <c r="BX47" s="302"/>
      <c r="BY47" s="303"/>
      <c r="BZ47" s="303"/>
      <c r="CA47" s="303"/>
      <c r="CB47" s="309"/>
      <c r="CC47" s="306"/>
      <c r="CD47" s="303"/>
      <c r="CE47" s="303"/>
      <c r="CF47" s="303"/>
      <c r="CG47" s="306"/>
      <c r="CH47" s="302"/>
      <c r="CI47" s="303"/>
      <c r="CJ47" s="303"/>
      <c r="CK47" s="303"/>
      <c r="CL47" s="309"/>
      <c r="CM47" s="302"/>
      <c r="CN47" s="303"/>
      <c r="CO47" s="303"/>
      <c r="CP47" s="303"/>
      <c r="CQ47" s="309"/>
      <c r="CR47" s="305"/>
      <c r="CS47" s="303"/>
      <c r="CT47" s="303"/>
      <c r="CU47" s="303"/>
      <c r="CV47" s="304"/>
      <c r="CW47" s="305"/>
      <c r="CX47" s="303"/>
      <c r="CY47" s="303"/>
      <c r="CZ47" s="303"/>
      <c r="DA47" s="304"/>
    </row>
    <row r="48" spans="1:105" ht="13.5" thickBot="1">
      <c r="A48" s="403"/>
      <c r="B48" s="300" t="s">
        <v>71</v>
      </c>
      <c r="C48" s="299"/>
      <c r="D48" s="96"/>
      <c r="E48" s="234">
        <v>2</v>
      </c>
      <c r="F48" s="95"/>
      <c r="G48" s="95"/>
      <c r="H48" s="96">
        <f t="shared" si="0"/>
        <v>2</v>
      </c>
      <c r="I48" s="448"/>
      <c r="J48" s="262"/>
      <c r="K48" s="302"/>
      <c r="L48" s="303"/>
      <c r="M48" s="303"/>
      <c r="N48" s="303"/>
      <c r="O48" s="307"/>
      <c r="P48" s="305"/>
      <c r="Q48" s="308"/>
      <c r="R48" s="308"/>
      <c r="S48" s="308"/>
      <c r="T48" s="309"/>
      <c r="U48" s="308"/>
      <c r="V48" s="368"/>
      <c r="W48" s="303"/>
      <c r="X48" s="303"/>
      <c r="Y48" s="304"/>
      <c r="Z48" s="305"/>
      <c r="AA48" s="368"/>
      <c r="AB48" s="303"/>
      <c r="AC48" s="303"/>
      <c r="AD48" s="304"/>
      <c r="AE48" s="306"/>
      <c r="AF48" s="303"/>
      <c r="AG48" s="303"/>
      <c r="AH48" s="303"/>
      <c r="AI48" s="306"/>
      <c r="AJ48" s="305"/>
      <c r="AK48" s="306"/>
      <c r="AL48" s="303"/>
      <c r="AM48" s="303"/>
      <c r="AN48" s="307"/>
      <c r="AO48" s="305"/>
      <c r="AP48" s="303"/>
      <c r="AQ48" s="368"/>
      <c r="AR48" s="303"/>
      <c r="AS48" s="304"/>
      <c r="AT48" s="306"/>
      <c r="AU48" s="303"/>
      <c r="AV48" s="303"/>
      <c r="AW48" s="303"/>
      <c r="AX48" s="306"/>
      <c r="AY48" s="305"/>
      <c r="AZ48" s="303"/>
      <c r="BA48" s="303"/>
      <c r="BB48" s="303"/>
      <c r="BC48" s="307"/>
      <c r="BD48" s="305"/>
      <c r="BE48" s="303"/>
      <c r="BF48" s="303"/>
      <c r="BG48" s="303"/>
      <c r="BH48" s="304"/>
      <c r="BI48" s="308"/>
      <c r="BJ48" s="303"/>
      <c r="BK48" s="303"/>
      <c r="BL48" s="303"/>
      <c r="BM48" s="304"/>
      <c r="BN48" s="302"/>
      <c r="BO48" s="303"/>
      <c r="BP48" s="303"/>
      <c r="BQ48" s="303"/>
      <c r="BR48" s="309"/>
      <c r="BS48" s="302"/>
      <c r="BT48" s="303"/>
      <c r="BU48" s="303"/>
      <c r="BV48" s="303"/>
      <c r="BW48" s="309"/>
      <c r="BX48" s="302"/>
      <c r="BY48" s="303"/>
      <c r="BZ48" s="303"/>
      <c r="CA48" s="303"/>
      <c r="CB48" s="309"/>
      <c r="CC48" s="306"/>
      <c r="CD48" s="303"/>
      <c r="CE48" s="303"/>
      <c r="CF48" s="303"/>
      <c r="CG48" s="306"/>
      <c r="CH48" s="302"/>
      <c r="CI48" s="303"/>
      <c r="CJ48" s="303"/>
      <c r="CK48" s="303"/>
      <c r="CL48" s="309"/>
      <c r="CM48" s="302"/>
      <c r="CN48" s="303"/>
      <c r="CO48" s="303"/>
      <c r="CP48" s="303"/>
      <c r="CQ48" s="309"/>
      <c r="CR48" s="294"/>
      <c r="CS48" s="372"/>
      <c r="CT48" s="301">
        <v>2</v>
      </c>
      <c r="CU48" s="303"/>
      <c r="CV48" s="304"/>
      <c r="CW48" s="305"/>
      <c r="CX48" s="303"/>
      <c r="CY48" s="303"/>
      <c r="CZ48" s="303"/>
      <c r="DA48" s="304"/>
    </row>
    <row r="49" spans="1:105" ht="12.75" customHeight="1">
      <c r="A49" s="391" t="s">
        <v>200</v>
      </c>
      <c r="B49" s="84" t="s">
        <v>72</v>
      </c>
      <c r="C49" s="133">
        <v>1</v>
      </c>
      <c r="D49" s="257"/>
      <c r="E49" s="257"/>
      <c r="F49" s="163"/>
      <c r="G49" s="163"/>
      <c r="H49" s="86">
        <f t="shared" si="0"/>
        <v>1</v>
      </c>
      <c r="I49" s="400">
        <f>SUM(H49:H53)</f>
        <v>8</v>
      </c>
      <c r="J49" s="262"/>
      <c r="K49" s="311">
        <v>1</v>
      </c>
      <c r="L49" s="301"/>
      <c r="M49" s="301"/>
      <c r="N49" s="301"/>
      <c r="O49" s="334"/>
      <c r="P49" s="295"/>
      <c r="Q49" s="316"/>
      <c r="R49" s="316"/>
      <c r="S49" s="316"/>
      <c r="T49" s="352"/>
      <c r="U49" s="308"/>
      <c r="V49" s="303"/>
      <c r="W49" s="303"/>
      <c r="X49" s="303"/>
      <c r="Y49" s="304"/>
      <c r="Z49" s="305"/>
      <c r="AA49" s="303"/>
      <c r="AB49" s="303"/>
      <c r="AC49" s="303"/>
      <c r="AD49" s="304"/>
      <c r="AE49" s="295"/>
      <c r="AF49" s="301"/>
      <c r="AG49" s="303"/>
      <c r="AH49" s="303"/>
      <c r="AI49" s="306"/>
      <c r="AJ49" s="305"/>
      <c r="AK49" s="306"/>
      <c r="AL49" s="303"/>
      <c r="AM49" s="303"/>
      <c r="AN49" s="307"/>
      <c r="AO49" s="305"/>
      <c r="AP49" s="303"/>
      <c r="AQ49" s="368"/>
      <c r="AR49" s="303"/>
      <c r="AS49" s="304"/>
      <c r="AT49" s="306"/>
      <c r="AU49" s="303"/>
      <c r="AV49" s="303"/>
      <c r="AW49" s="303"/>
      <c r="AX49" s="306"/>
      <c r="AY49" s="305"/>
      <c r="AZ49" s="303"/>
      <c r="BA49" s="303"/>
      <c r="BB49" s="303"/>
      <c r="BC49" s="307"/>
      <c r="BD49" s="305"/>
      <c r="BE49" s="303"/>
      <c r="BF49" s="303"/>
      <c r="BG49" s="303"/>
      <c r="BH49" s="304"/>
      <c r="BI49" s="308"/>
      <c r="BJ49" s="303"/>
      <c r="BK49" s="303"/>
      <c r="BL49" s="303"/>
      <c r="BM49" s="304"/>
      <c r="BN49" s="302"/>
      <c r="BO49" s="303"/>
      <c r="BP49" s="303"/>
      <c r="BQ49" s="303"/>
      <c r="BR49" s="309"/>
      <c r="BS49" s="302"/>
      <c r="BT49" s="303"/>
      <c r="BU49" s="303"/>
      <c r="BV49" s="303"/>
      <c r="BW49" s="309"/>
      <c r="BX49" s="302"/>
      <c r="BY49" s="303"/>
      <c r="BZ49" s="303"/>
      <c r="CA49" s="303"/>
      <c r="CB49" s="309"/>
      <c r="CC49" s="306"/>
      <c r="CD49" s="303"/>
      <c r="CE49" s="303"/>
      <c r="CF49" s="303"/>
      <c r="CG49" s="306"/>
      <c r="CH49" s="302"/>
      <c r="CI49" s="303"/>
      <c r="CJ49" s="303"/>
      <c r="CK49" s="303"/>
      <c r="CL49" s="309"/>
      <c r="CM49" s="302"/>
      <c r="CN49" s="303"/>
      <c r="CO49" s="303"/>
      <c r="CP49" s="303"/>
      <c r="CQ49" s="309"/>
      <c r="CR49" s="305"/>
      <c r="CS49" s="303"/>
      <c r="CT49" s="303"/>
      <c r="CU49" s="303"/>
      <c r="CV49" s="304"/>
      <c r="CW49" s="305"/>
      <c r="CX49" s="303"/>
      <c r="CY49" s="303"/>
      <c r="CZ49" s="303"/>
      <c r="DA49" s="304"/>
    </row>
    <row r="50" spans="1:105" ht="25.5">
      <c r="A50" s="392"/>
      <c r="B50" s="60" t="s">
        <v>114</v>
      </c>
      <c r="C50" s="164"/>
      <c r="D50" s="164"/>
      <c r="E50" s="157">
        <v>5</v>
      </c>
      <c r="F50" s="157">
        <v>1</v>
      </c>
      <c r="G50" s="164"/>
      <c r="H50" s="27">
        <f t="shared" si="0"/>
        <v>6</v>
      </c>
      <c r="I50" s="425"/>
      <c r="J50" s="262"/>
      <c r="K50" s="294"/>
      <c r="L50" s="301"/>
      <c r="M50" s="301">
        <v>1</v>
      </c>
      <c r="N50" s="301"/>
      <c r="O50" s="334"/>
      <c r="P50" s="295"/>
      <c r="Q50" s="316"/>
      <c r="R50" s="316"/>
      <c r="S50" s="316"/>
      <c r="T50" s="352"/>
      <c r="U50" s="308"/>
      <c r="V50" s="303"/>
      <c r="W50" s="303"/>
      <c r="X50" s="303"/>
      <c r="Y50" s="304"/>
      <c r="Z50" s="305"/>
      <c r="AA50" s="303"/>
      <c r="AB50" s="303"/>
      <c r="AC50" s="303"/>
      <c r="AD50" s="304"/>
      <c r="AE50" s="306"/>
      <c r="AF50" s="303"/>
      <c r="AG50" s="303"/>
      <c r="AH50" s="303"/>
      <c r="AI50" s="306"/>
      <c r="AJ50" s="305"/>
      <c r="AK50" s="306"/>
      <c r="AL50" s="303"/>
      <c r="AM50" s="303"/>
      <c r="AN50" s="307"/>
      <c r="AO50" s="364"/>
      <c r="AP50" s="315"/>
      <c r="AQ50" s="301">
        <v>4</v>
      </c>
      <c r="AR50" s="301">
        <v>1</v>
      </c>
      <c r="AS50" s="304"/>
      <c r="AT50" s="306"/>
      <c r="AU50" s="303"/>
      <c r="AV50" s="303"/>
      <c r="AW50" s="303"/>
      <c r="AX50" s="306"/>
      <c r="AY50" s="305"/>
      <c r="AZ50" s="303"/>
      <c r="BA50" s="303"/>
      <c r="BB50" s="303"/>
      <c r="BC50" s="307"/>
      <c r="BD50" s="305"/>
      <c r="BE50" s="303"/>
      <c r="BF50" s="303"/>
      <c r="BG50" s="303"/>
      <c r="BH50" s="304"/>
      <c r="BI50" s="308"/>
      <c r="BJ50" s="303"/>
      <c r="BK50" s="303"/>
      <c r="BL50" s="303"/>
      <c r="BM50" s="304"/>
      <c r="BN50" s="302"/>
      <c r="BO50" s="303"/>
      <c r="BP50" s="303"/>
      <c r="BQ50" s="303"/>
      <c r="BR50" s="309"/>
      <c r="BS50" s="302"/>
      <c r="BT50" s="303"/>
      <c r="BU50" s="303"/>
      <c r="BV50" s="303"/>
      <c r="BW50" s="309"/>
      <c r="BX50" s="302"/>
      <c r="BY50" s="303"/>
      <c r="BZ50" s="303"/>
      <c r="CA50" s="303"/>
      <c r="CB50" s="309"/>
      <c r="CC50" s="306"/>
      <c r="CD50" s="303"/>
      <c r="CE50" s="303"/>
      <c r="CF50" s="303"/>
      <c r="CG50" s="306"/>
      <c r="CH50" s="302"/>
      <c r="CI50" s="303"/>
      <c r="CJ50" s="303"/>
      <c r="CK50" s="303"/>
      <c r="CL50" s="309"/>
      <c r="CM50" s="302"/>
      <c r="CN50" s="303"/>
      <c r="CO50" s="303"/>
      <c r="CP50" s="303"/>
      <c r="CQ50" s="309"/>
      <c r="CR50" s="305"/>
      <c r="CS50" s="303"/>
      <c r="CT50" s="303"/>
      <c r="CU50" s="303"/>
      <c r="CV50" s="304"/>
      <c r="CW50" s="305"/>
      <c r="CX50" s="303"/>
      <c r="CY50" s="303"/>
      <c r="CZ50" s="303"/>
      <c r="DA50" s="304"/>
    </row>
    <row r="51" spans="1:105" ht="25.5">
      <c r="A51" s="392"/>
      <c r="B51" s="29" t="s">
        <v>172</v>
      </c>
      <c r="C51" s="32"/>
      <c r="D51" s="32"/>
      <c r="E51" s="32"/>
      <c r="F51" s="32"/>
      <c r="G51" s="32"/>
      <c r="H51" s="27">
        <f>SUM(C51:G51)</f>
        <v>0</v>
      </c>
      <c r="I51" s="425"/>
      <c r="J51" s="262"/>
      <c r="K51" s="302"/>
      <c r="L51" s="303"/>
      <c r="M51" s="303"/>
      <c r="N51" s="303"/>
      <c r="O51" s="307"/>
      <c r="P51" s="305"/>
      <c r="Q51" s="308"/>
      <c r="R51" s="308"/>
      <c r="S51" s="308"/>
      <c r="T51" s="309"/>
      <c r="U51" s="308"/>
      <c r="V51" s="303"/>
      <c r="W51" s="303"/>
      <c r="X51" s="303"/>
      <c r="Y51" s="304"/>
      <c r="Z51" s="305"/>
      <c r="AA51" s="303"/>
      <c r="AB51" s="303"/>
      <c r="AC51" s="303"/>
      <c r="AD51" s="304"/>
      <c r="AE51" s="306"/>
      <c r="AF51" s="303"/>
      <c r="AG51" s="303"/>
      <c r="AH51" s="303"/>
      <c r="AI51" s="306"/>
      <c r="AJ51" s="305"/>
      <c r="AK51" s="331"/>
      <c r="AL51" s="303"/>
      <c r="AM51" s="368"/>
      <c r="AN51" s="307"/>
      <c r="AO51" s="364"/>
      <c r="AP51" s="315"/>
      <c r="AQ51" s="365"/>
      <c r="AR51" s="303"/>
      <c r="AS51" s="304"/>
      <c r="AT51" s="306"/>
      <c r="AU51" s="303"/>
      <c r="AV51" s="303"/>
      <c r="AW51" s="303"/>
      <c r="AX51" s="306"/>
      <c r="AY51" s="305"/>
      <c r="AZ51" s="303"/>
      <c r="BA51" s="303"/>
      <c r="BB51" s="303"/>
      <c r="BC51" s="307"/>
      <c r="BD51" s="305"/>
      <c r="BE51" s="303"/>
      <c r="BF51" s="303"/>
      <c r="BG51" s="303"/>
      <c r="BH51" s="304"/>
      <c r="BI51" s="308"/>
      <c r="BJ51" s="303"/>
      <c r="BK51" s="303"/>
      <c r="BL51" s="303"/>
      <c r="BM51" s="304"/>
      <c r="BN51" s="302"/>
      <c r="BO51" s="303"/>
      <c r="BP51" s="303"/>
      <c r="BQ51" s="303"/>
      <c r="BR51" s="304"/>
      <c r="BS51" s="302"/>
      <c r="BT51" s="303"/>
      <c r="BU51" s="303"/>
      <c r="BV51" s="303"/>
      <c r="BW51" s="304"/>
      <c r="BX51" s="302"/>
      <c r="BY51" s="303"/>
      <c r="BZ51" s="303"/>
      <c r="CA51" s="303"/>
      <c r="CB51" s="304"/>
      <c r="CC51" s="306"/>
      <c r="CD51" s="303"/>
      <c r="CE51" s="303"/>
      <c r="CF51" s="303"/>
      <c r="CG51" s="306"/>
      <c r="CH51" s="302"/>
      <c r="CI51" s="303"/>
      <c r="CJ51" s="303"/>
      <c r="CK51" s="303"/>
      <c r="CL51" s="309"/>
      <c r="CM51" s="302"/>
      <c r="CN51" s="303"/>
      <c r="CO51" s="303"/>
      <c r="CP51" s="303"/>
      <c r="CQ51" s="304"/>
      <c r="CR51" s="305"/>
      <c r="CS51" s="303"/>
      <c r="CT51" s="303"/>
      <c r="CU51" s="303"/>
      <c r="CV51" s="304"/>
      <c r="CW51" s="305"/>
      <c r="CX51" s="303"/>
      <c r="CY51" s="303"/>
      <c r="CZ51" s="303"/>
      <c r="DA51" s="304"/>
    </row>
    <row r="52" spans="1:105" ht="42.75" customHeight="1">
      <c r="A52" s="392"/>
      <c r="B52" s="72" t="s">
        <v>120</v>
      </c>
      <c r="C52" s="164"/>
      <c r="D52" s="164"/>
      <c r="E52" s="157">
        <v>1</v>
      </c>
      <c r="F52" s="32"/>
      <c r="G52" s="32"/>
      <c r="H52" s="27">
        <f>SUM(C52:G52)</f>
        <v>1</v>
      </c>
      <c r="I52" s="425"/>
      <c r="J52" s="262"/>
      <c r="K52" s="302"/>
      <c r="L52" s="303"/>
      <c r="M52" s="303"/>
      <c r="N52" s="303"/>
      <c r="O52" s="307"/>
      <c r="P52" s="305"/>
      <c r="Q52" s="308"/>
      <c r="R52" s="308"/>
      <c r="S52" s="308"/>
      <c r="T52" s="309"/>
      <c r="U52" s="308"/>
      <c r="V52" s="303"/>
      <c r="W52" s="303"/>
      <c r="X52" s="303"/>
      <c r="Y52" s="304"/>
      <c r="Z52" s="305"/>
      <c r="AA52" s="303"/>
      <c r="AB52" s="303"/>
      <c r="AC52" s="303"/>
      <c r="AD52" s="304"/>
      <c r="AE52" s="306"/>
      <c r="AF52" s="303"/>
      <c r="AG52" s="303"/>
      <c r="AH52" s="303"/>
      <c r="AI52" s="306"/>
      <c r="AJ52" s="305"/>
      <c r="AK52" s="310"/>
      <c r="AL52" s="301"/>
      <c r="AM52" s="303"/>
      <c r="AN52" s="307"/>
      <c r="AO52" s="364"/>
      <c r="AP52" s="315"/>
      <c r="AQ52" s="301">
        <v>1</v>
      </c>
      <c r="AR52" s="303"/>
      <c r="AS52" s="304"/>
      <c r="AT52" s="306"/>
      <c r="AU52" s="303"/>
      <c r="AV52" s="303"/>
      <c r="AW52" s="303"/>
      <c r="AX52" s="306"/>
      <c r="AY52" s="305"/>
      <c r="AZ52" s="303"/>
      <c r="BA52" s="303"/>
      <c r="BB52" s="303"/>
      <c r="BC52" s="307"/>
      <c r="BD52" s="305"/>
      <c r="BE52" s="303"/>
      <c r="BF52" s="303"/>
      <c r="BG52" s="303"/>
      <c r="BH52" s="304"/>
      <c r="BI52" s="308"/>
      <c r="BJ52" s="315"/>
      <c r="BK52" s="315"/>
      <c r="BL52" s="303"/>
      <c r="BM52" s="304"/>
      <c r="BN52" s="302"/>
      <c r="BO52" s="303"/>
      <c r="BP52" s="303"/>
      <c r="BQ52" s="303"/>
      <c r="BR52" s="309"/>
      <c r="BS52" s="302"/>
      <c r="BT52" s="303"/>
      <c r="BU52" s="303"/>
      <c r="BV52" s="303"/>
      <c r="BW52" s="309"/>
      <c r="BX52" s="302"/>
      <c r="BY52" s="303"/>
      <c r="BZ52" s="303"/>
      <c r="CA52" s="303"/>
      <c r="CB52" s="309"/>
      <c r="CC52" s="306"/>
      <c r="CD52" s="303"/>
      <c r="CE52" s="303"/>
      <c r="CF52" s="303"/>
      <c r="CG52" s="306"/>
      <c r="CH52" s="302"/>
      <c r="CI52" s="303"/>
      <c r="CJ52" s="303"/>
      <c r="CK52" s="303"/>
      <c r="CL52" s="309"/>
      <c r="CM52" s="302"/>
      <c r="CN52" s="303"/>
      <c r="CO52" s="303"/>
      <c r="CP52" s="303"/>
      <c r="CQ52" s="309"/>
      <c r="CR52" s="305"/>
      <c r="CS52" s="303"/>
      <c r="CT52" s="303"/>
      <c r="CU52" s="303"/>
      <c r="CV52" s="304"/>
      <c r="CW52" s="305"/>
      <c r="CX52" s="303"/>
      <c r="CY52" s="303"/>
      <c r="CZ52" s="303"/>
      <c r="DA52" s="304"/>
    </row>
    <row r="53" spans="1:105" ht="39" thickBot="1">
      <c r="A53" s="392"/>
      <c r="B53" s="231" t="s">
        <v>173</v>
      </c>
      <c r="C53" s="233"/>
      <c r="D53" s="233"/>
      <c r="E53" s="233"/>
      <c r="F53" s="233"/>
      <c r="G53" s="233"/>
      <c r="H53" s="103">
        <f t="shared" si="0"/>
        <v>0</v>
      </c>
      <c r="I53" s="425"/>
      <c r="J53" s="262"/>
      <c r="K53" s="302"/>
      <c r="L53" s="303"/>
      <c r="M53" s="303"/>
      <c r="N53" s="303"/>
      <c r="O53" s="307"/>
      <c r="P53" s="305"/>
      <c r="Q53" s="308"/>
      <c r="R53" s="308"/>
      <c r="S53" s="308"/>
      <c r="T53" s="309"/>
      <c r="U53" s="308"/>
      <c r="V53" s="303"/>
      <c r="W53" s="303"/>
      <c r="X53" s="303"/>
      <c r="Y53" s="304"/>
      <c r="Z53" s="305"/>
      <c r="AA53" s="303"/>
      <c r="AB53" s="303"/>
      <c r="AC53" s="303"/>
      <c r="AD53" s="304"/>
      <c r="AE53" s="306"/>
      <c r="AF53" s="303"/>
      <c r="AG53" s="303"/>
      <c r="AH53" s="303"/>
      <c r="AI53" s="306"/>
      <c r="AJ53" s="305"/>
      <c r="AK53" s="310"/>
      <c r="AL53" s="301"/>
      <c r="AM53" s="303"/>
      <c r="AN53" s="307"/>
      <c r="AO53" s="364"/>
      <c r="AP53" s="315"/>
      <c r="AQ53" s="365"/>
      <c r="AR53" s="303"/>
      <c r="AS53" s="304"/>
      <c r="AT53" s="306"/>
      <c r="AU53" s="303"/>
      <c r="AV53" s="303"/>
      <c r="AW53" s="303"/>
      <c r="AX53" s="306"/>
      <c r="AY53" s="305"/>
      <c r="AZ53" s="303"/>
      <c r="BA53" s="303"/>
      <c r="BB53" s="303"/>
      <c r="BC53" s="307"/>
      <c r="BD53" s="305"/>
      <c r="BE53" s="303"/>
      <c r="BF53" s="303"/>
      <c r="BG53" s="303"/>
      <c r="BH53" s="304"/>
      <c r="BI53" s="308"/>
      <c r="BJ53" s="315"/>
      <c r="BK53" s="315"/>
      <c r="BL53" s="303"/>
      <c r="BM53" s="304"/>
      <c r="BN53" s="302"/>
      <c r="BO53" s="303"/>
      <c r="BP53" s="303"/>
      <c r="BQ53" s="303"/>
      <c r="BR53" s="309"/>
      <c r="BS53" s="302"/>
      <c r="BT53" s="303"/>
      <c r="BU53" s="303"/>
      <c r="BV53" s="303"/>
      <c r="BW53" s="309"/>
      <c r="BX53" s="302"/>
      <c r="BY53" s="303"/>
      <c r="BZ53" s="303"/>
      <c r="CA53" s="303"/>
      <c r="CB53" s="309"/>
      <c r="CC53" s="306"/>
      <c r="CD53" s="303"/>
      <c r="CE53" s="303"/>
      <c r="CF53" s="303"/>
      <c r="CG53" s="306"/>
      <c r="CH53" s="302"/>
      <c r="CI53" s="303"/>
      <c r="CJ53" s="303"/>
      <c r="CK53" s="303"/>
      <c r="CL53" s="309"/>
      <c r="CM53" s="302"/>
      <c r="CN53" s="303"/>
      <c r="CO53" s="303"/>
      <c r="CP53" s="303"/>
      <c r="CQ53" s="309"/>
      <c r="CR53" s="305"/>
      <c r="CS53" s="303"/>
      <c r="CT53" s="303"/>
      <c r="CU53" s="303"/>
      <c r="CV53" s="304"/>
      <c r="CW53" s="305"/>
      <c r="CX53" s="303"/>
      <c r="CY53" s="303"/>
      <c r="CZ53" s="303"/>
      <c r="DA53" s="304"/>
    </row>
    <row r="54" spans="1:105" ht="12.75">
      <c r="A54" s="402" t="s">
        <v>11</v>
      </c>
      <c r="B54" s="232" t="s">
        <v>157</v>
      </c>
      <c r="C54" s="355">
        <v>1</v>
      </c>
      <c r="D54" s="85"/>
      <c r="E54" s="163"/>
      <c r="F54" s="65"/>
      <c r="G54" s="65"/>
      <c r="H54" s="65">
        <f t="shared" si="0"/>
        <v>1</v>
      </c>
      <c r="I54" s="446">
        <f>SUM(H54:H56)</f>
        <v>3</v>
      </c>
      <c r="J54" s="262"/>
      <c r="K54" s="294">
        <v>1</v>
      </c>
      <c r="L54" s="303"/>
      <c r="M54" s="301"/>
      <c r="N54" s="303"/>
      <c r="O54" s="307"/>
      <c r="P54" s="305"/>
      <c r="Q54" s="308"/>
      <c r="R54" s="308"/>
      <c r="S54" s="308"/>
      <c r="T54" s="309"/>
      <c r="U54" s="308"/>
      <c r="V54" s="303"/>
      <c r="W54" s="303"/>
      <c r="X54" s="303"/>
      <c r="Y54" s="304"/>
      <c r="Z54" s="305"/>
      <c r="AA54" s="303"/>
      <c r="AB54" s="303"/>
      <c r="AC54" s="303"/>
      <c r="AD54" s="304"/>
      <c r="AE54" s="306"/>
      <c r="AF54" s="303"/>
      <c r="AG54" s="303"/>
      <c r="AH54" s="303"/>
      <c r="AI54" s="306"/>
      <c r="AJ54" s="305"/>
      <c r="AK54" s="306"/>
      <c r="AL54" s="303"/>
      <c r="AM54" s="303"/>
      <c r="AN54" s="376"/>
      <c r="AO54" s="364"/>
      <c r="AP54" s="315"/>
      <c r="AQ54" s="365"/>
      <c r="AR54" s="303"/>
      <c r="AS54" s="304"/>
      <c r="AT54" s="306"/>
      <c r="AU54" s="303"/>
      <c r="AV54" s="303"/>
      <c r="AW54" s="303"/>
      <c r="AX54" s="306"/>
      <c r="AY54" s="305"/>
      <c r="AZ54" s="303"/>
      <c r="BA54" s="303"/>
      <c r="BB54" s="303"/>
      <c r="BC54" s="307"/>
      <c r="BD54" s="305"/>
      <c r="BE54" s="303"/>
      <c r="BF54" s="303"/>
      <c r="BG54" s="303"/>
      <c r="BH54" s="304"/>
      <c r="BI54" s="308"/>
      <c r="BJ54" s="303"/>
      <c r="BK54" s="303"/>
      <c r="BL54" s="303"/>
      <c r="BM54" s="304"/>
      <c r="BN54" s="302"/>
      <c r="BO54" s="303"/>
      <c r="BP54" s="303"/>
      <c r="BQ54" s="303"/>
      <c r="BR54" s="309"/>
      <c r="BS54" s="302"/>
      <c r="BT54" s="303"/>
      <c r="BU54" s="303"/>
      <c r="BV54" s="303"/>
      <c r="BW54" s="309"/>
      <c r="BX54" s="302"/>
      <c r="BY54" s="303"/>
      <c r="BZ54" s="303"/>
      <c r="CA54" s="303"/>
      <c r="CB54" s="309"/>
      <c r="CC54" s="306"/>
      <c r="CD54" s="303"/>
      <c r="CE54" s="303"/>
      <c r="CF54" s="303"/>
      <c r="CG54" s="306"/>
      <c r="CH54" s="302"/>
      <c r="CI54" s="303"/>
      <c r="CJ54" s="303"/>
      <c r="CK54" s="303"/>
      <c r="CL54" s="309"/>
      <c r="CM54" s="302"/>
      <c r="CN54" s="303"/>
      <c r="CO54" s="303"/>
      <c r="CP54" s="303"/>
      <c r="CQ54" s="309"/>
      <c r="CR54" s="305"/>
      <c r="CS54" s="303"/>
      <c r="CT54" s="303"/>
      <c r="CU54" s="303"/>
      <c r="CV54" s="304"/>
      <c r="CW54" s="305"/>
      <c r="CX54" s="303"/>
      <c r="CY54" s="303"/>
      <c r="CZ54" s="303"/>
      <c r="DA54" s="304"/>
    </row>
    <row r="55" spans="1:105" ht="12.75">
      <c r="A55" s="392"/>
      <c r="B55" s="231" t="s">
        <v>196</v>
      </c>
      <c r="C55" s="27"/>
      <c r="D55" s="27"/>
      <c r="E55" s="27"/>
      <c r="F55" s="27"/>
      <c r="G55" s="103"/>
      <c r="H55" s="103">
        <f>SUM(C55:G55)</f>
        <v>0</v>
      </c>
      <c r="I55" s="425"/>
      <c r="J55" s="262"/>
      <c r="K55" s="302"/>
      <c r="L55" s="303"/>
      <c r="M55" s="303"/>
      <c r="N55" s="303"/>
      <c r="O55" s="307"/>
      <c r="P55" s="305"/>
      <c r="Q55" s="308"/>
      <c r="R55" s="308"/>
      <c r="S55" s="308"/>
      <c r="T55" s="309"/>
      <c r="U55" s="308"/>
      <c r="V55" s="303"/>
      <c r="W55" s="303"/>
      <c r="X55" s="303"/>
      <c r="Y55" s="304"/>
      <c r="Z55" s="305"/>
      <c r="AA55" s="303"/>
      <c r="AB55" s="303"/>
      <c r="AC55" s="303"/>
      <c r="AD55" s="304"/>
      <c r="AE55" s="306"/>
      <c r="AF55" s="303"/>
      <c r="AG55" s="303"/>
      <c r="AH55" s="303"/>
      <c r="AI55" s="306"/>
      <c r="AJ55" s="305"/>
      <c r="AK55" s="306"/>
      <c r="AL55" s="303"/>
      <c r="AM55" s="303"/>
      <c r="AN55" s="307"/>
      <c r="AO55" s="364"/>
      <c r="AP55" s="315"/>
      <c r="AQ55" s="365"/>
      <c r="AR55" s="303"/>
      <c r="AS55" s="304"/>
      <c r="AT55" s="306"/>
      <c r="AU55" s="303"/>
      <c r="AV55" s="303"/>
      <c r="AW55" s="303"/>
      <c r="AX55" s="306"/>
      <c r="AY55" s="305"/>
      <c r="AZ55" s="303"/>
      <c r="BA55" s="303"/>
      <c r="BB55" s="303"/>
      <c r="BC55" s="307"/>
      <c r="BD55" s="305"/>
      <c r="BE55" s="303"/>
      <c r="BF55" s="303"/>
      <c r="BG55" s="303"/>
      <c r="BH55" s="304"/>
      <c r="BI55" s="308"/>
      <c r="BJ55" s="303"/>
      <c r="BK55" s="303"/>
      <c r="BL55" s="303"/>
      <c r="BM55" s="304"/>
      <c r="BN55" s="302"/>
      <c r="BO55" s="303"/>
      <c r="BP55" s="303"/>
      <c r="BQ55" s="303"/>
      <c r="BR55" s="309"/>
      <c r="BS55" s="302"/>
      <c r="BT55" s="303"/>
      <c r="BU55" s="303"/>
      <c r="BV55" s="303"/>
      <c r="BW55" s="309"/>
      <c r="BX55" s="302"/>
      <c r="BY55" s="303"/>
      <c r="BZ55" s="303"/>
      <c r="CA55" s="303"/>
      <c r="CB55" s="309"/>
      <c r="CC55" s="306"/>
      <c r="CD55" s="303"/>
      <c r="CE55" s="303"/>
      <c r="CF55" s="303"/>
      <c r="CG55" s="306"/>
      <c r="CH55" s="302"/>
      <c r="CI55" s="303"/>
      <c r="CJ55" s="303"/>
      <c r="CK55" s="303"/>
      <c r="CL55" s="309"/>
      <c r="CM55" s="302"/>
      <c r="CN55" s="303"/>
      <c r="CO55" s="303"/>
      <c r="CP55" s="303"/>
      <c r="CQ55" s="309"/>
      <c r="CR55" s="305"/>
      <c r="CS55" s="303"/>
      <c r="CT55" s="303"/>
      <c r="CU55" s="303"/>
      <c r="CV55" s="304"/>
      <c r="CW55" s="305"/>
      <c r="CX55" s="303"/>
      <c r="CY55" s="303"/>
      <c r="CZ55" s="303"/>
      <c r="DA55" s="304"/>
    </row>
    <row r="56" spans="1:105" ht="26.25" thickBot="1">
      <c r="A56" s="403"/>
      <c r="B56" s="215" t="s">
        <v>131</v>
      </c>
      <c r="C56" s="68">
        <v>1</v>
      </c>
      <c r="D56" s="68"/>
      <c r="E56" s="68">
        <v>1</v>
      </c>
      <c r="G56" s="68"/>
      <c r="H56" s="140">
        <f>SUM(C56:G56)</f>
        <v>2</v>
      </c>
      <c r="I56" s="448"/>
      <c r="J56" s="262"/>
      <c r="K56" s="302">
        <v>1</v>
      </c>
      <c r="L56" s="303"/>
      <c r="M56" s="303">
        <v>1</v>
      </c>
      <c r="N56" s="373"/>
      <c r="O56" s="307"/>
      <c r="P56" s="305"/>
      <c r="Q56" s="308"/>
      <c r="R56" s="308"/>
      <c r="S56" s="308"/>
      <c r="T56" s="309"/>
      <c r="U56" s="308"/>
      <c r="V56" s="303"/>
      <c r="W56" s="303"/>
      <c r="X56" s="303"/>
      <c r="Y56" s="304"/>
      <c r="Z56" s="305"/>
      <c r="AA56" s="303"/>
      <c r="AB56" s="303"/>
      <c r="AC56" s="303"/>
      <c r="AD56" s="304"/>
      <c r="AE56" s="306"/>
      <c r="AF56" s="303"/>
      <c r="AG56" s="303"/>
      <c r="AH56" s="303"/>
      <c r="AI56" s="306"/>
      <c r="AJ56" s="305"/>
      <c r="AK56" s="306"/>
      <c r="AL56" s="303"/>
      <c r="AM56" s="303"/>
      <c r="AN56" s="307"/>
      <c r="AO56" s="364"/>
      <c r="AP56" s="315"/>
      <c r="AQ56" s="365"/>
      <c r="AR56" s="303"/>
      <c r="AS56" s="304"/>
      <c r="AT56" s="306"/>
      <c r="AU56" s="303"/>
      <c r="AV56" s="303"/>
      <c r="AW56" s="303"/>
      <c r="AX56" s="306"/>
      <c r="AY56" s="305"/>
      <c r="AZ56" s="303"/>
      <c r="BA56" s="303"/>
      <c r="BB56" s="303"/>
      <c r="BC56" s="307"/>
      <c r="BD56" s="305"/>
      <c r="BE56" s="303"/>
      <c r="BF56" s="303"/>
      <c r="BG56" s="303"/>
      <c r="BH56" s="304"/>
      <c r="BI56" s="308"/>
      <c r="BJ56" s="303"/>
      <c r="BK56" s="303"/>
      <c r="BL56" s="303"/>
      <c r="BM56" s="304"/>
      <c r="BN56" s="302"/>
      <c r="BO56" s="303"/>
      <c r="BP56" s="303"/>
      <c r="BQ56" s="303"/>
      <c r="BR56" s="309"/>
      <c r="BS56" s="302"/>
      <c r="BT56" s="303"/>
      <c r="BU56" s="303"/>
      <c r="BV56" s="303"/>
      <c r="BW56" s="309"/>
      <c r="BX56" s="302"/>
      <c r="BY56" s="303"/>
      <c r="BZ56" s="303"/>
      <c r="CA56" s="303"/>
      <c r="CB56" s="309"/>
      <c r="CC56" s="306"/>
      <c r="CD56" s="303"/>
      <c r="CE56" s="303"/>
      <c r="CF56" s="303"/>
      <c r="CG56" s="306"/>
      <c r="CH56" s="302"/>
      <c r="CI56" s="303"/>
      <c r="CJ56" s="303"/>
      <c r="CK56" s="303"/>
      <c r="CL56" s="309"/>
      <c r="CM56" s="302"/>
      <c r="CN56" s="303"/>
      <c r="CO56" s="303"/>
      <c r="CP56" s="303"/>
      <c r="CQ56" s="309"/>
      <c r="CR56" s="305"/>
      <c r="CS56" s="303"/>
      <c r="CT56" s="303"/>
      <c r="CU56" s="303"/>
      <c r="CV56" s="304"/>
      <c r="CW56" s="305"/>
      <c r="CX56" s="303"/>
      <c r="CY56" s="303"/>
      <c r="CZ56" s="303"/>
      <c r="DA56" s="304"/>
    </row>
    <row r="57" spans="1:105" ht="12.75">
      <c r="A57" s="402" t="s">
        <v>12</v>
      </c>
      <c r="B57" s="63" t="s">
        <v>73</v>
      </c>
      <c r="C57" s="85"/>
      <c r="D57" s="85"/>
      <c r="E57" s="85"/>
      <c r="F57" s="85"/>
      <c r="G57" s="85"/>
      <c r="H57" s="86">
        <f>SUM(C57:G57)</f>
        <v>0</v>
      </c>
      <c r="I57" s="446">
        <f>SUM(H57:H59)</f>
        <v>8</v>
      </c>
      <c r="J57" s="262"/>
      <c r="K57" s="302"/>
      <c r="L57" s="303"/>
      <c r="M57" s="303"/>
      <c r="N57" s="303"/>
      <c r="O57" s="307"/>
      <c r="P57" s="305"/>
      <c r="Q57" s="308"/>
      <c r="R57" s="308"/>
      <c r="S57" s="308"/>
      <c r="T57" s="309"/>
      <c r="U57" s="308"/>
      <c r="V57" s="303"/>
      <c r="W57" s="303"/>
      <c r="X57" s="303"/>
      <c r="Y57" s="304"/>
      <c r="Z57" s="305"/>
      <c r="AA57" s="303"/>
      <c r="AB57" s="303"/>
      <c r="AC57" s="303"/>
      <c r="AD57" s="304"/>
      <c r="AE57" s="306"/>
      <c r="AF57" s="303"/>
      <c r="AG57" s="303"/>
      <c r="AH57" s="303"/>
      <c r="AI57" s="306"/>
      <c r="AJ57" s="305"/>
      <c r="AK57" s="306"/>
      <c r="AL57" s="303"/>
      <c r="AM57" s="303"/>
      <c r="AN57" s="307"/>
      <c r="AO57" s="364"/>
      <c r="AP57" s="315"/>
      <c r="AQ57" s="365"/>
      <c r="AR57" s="303"/>
      <c r="AS57" s="304"/>
      <c r="AT57" s="306"/>
      <c r="AU57" s="303"/>
      <c r="AV57" s="303"/>
      <c r="AW57" s="303"/>
      <c r="AX57" s="306"/>
      <c r="AY57" s="305"/>
      <c r="AZ57" s="303"/>
      <c r="BA57" s="303"/>
      <c r="BB57" s="303"/>
      <c r="BC57" s="307"/>
      <c r="BD57" s="305"/>
      <c r="BE57" s="303"/>
      <c r="BF57" s="303"/>
      <c r="BG57" s="303"/>
      <c r="BH57" s="304"/>
      <c r="BI57" s="308"/>
      <c r="BJ57" s="303"/>
      <c r="BK57" s="303"/>
      <c r="BL57" s="303"/>
      <c r="BM57" s="304"/>
      <c r="BN57" s="302"/>
      <c r="BO57" s="303"/>
      <c r="BP57" s="303"/>
      <c r="BQ57" s="303"/>
      <c r="BR57" s="309"/>
      <c r="BS57" s="302"/>
      <c r="BT57" s="303"/>
      <c r="BU57" s="303"/>
      <c r="BV57" s="303"/>
      <c r="BW57" s="309"/>
      <c r="BX57" s="302"/>
      <c r="BY57" s="303"/>
      <c r="BZ57" s="303"/>
      <c r="CA57" s="303"/>
      <c r="CB57" s="309"/>
      <c r="CC57" s="306"/>
      <c r="CD57" s="303"/>
      <c r="CE57" s="303"/>
      <c r="CF57" s="303"/>
      <c r="CG57" s="306"/>
      <c r="CH57" s="302"/>
      <c r="CI57" s="303"/>
      <c r="CJ57" s="303"/>
      <c r="CK57" s="303"/>
      <c r="CL57" s="309"/>
      <c r="CM57" s="302"/>
      <c r="CN57" s="303"/>
      <c r="CO57" s="303"/>
      <c r="CP57" s="303"/>
      <c r="CQ57" s="309"/>
      <c r="CR57" s="305"/>
      <c r="CS57" s="303"/>
      <c r="CT57" s="303"/>
      <c r="CU57" s="303"/>
      <c r="CV57" s="304"/>
      <c r="CW57" s="305"/>
      <c r="CX57" s="303"/>
      <c r="CY57" s="303"/>
      <c r="CZ57" s="303"/>
      <c r="DA57" s="304"/>
    </row>
    <row r="58" spans="1:105" ht="12.75">
      <c r="A58" s="392"/>
      <c r="B58" s="491" t="s">
        <v>113</v>
      </c>
      <c r="C58" s="32">
        <v>1</v>
      </c>
      <c r="D58" s="32"/>
      <c r="E58" s="32">
        <v>1</v>
      </c>
      <c r="F58" s="32"/>
      <c r="G58" s="32"/>
      <c r="H58" s="27">
        <f>SUM(C58:G58)</f>
        <v>2</v>
      </c>
      <c r="I58" s="425"/>
      <c r="J58" s="262"/>
      <c r="K58" s="320">
        <v>1</v>
      </c>
      <c r="L58" s="303"/>
      <c r="M58" s="321"/>
      <c r="N58" s="321"/>
      <c r="O58" s="349"/>
      <c r="P58" s="323"/>
      <c r="Q58" s="347"/>
      <c r="R58" s="347"/>
      <c r="S58" s="347"/>
      <c r="T58" s="325"/>
      <c r="U58" s="347"/>
      <c r="V58" s="321"/>
      <c r="W58" s="321"/>
      <c r="X58" s="321"/>
      <c r="Y58" s="322"/>
      <c r="Z58" s="323"/>
      <c r="AA58" s="321"/>
      <c r="AB58" s="321"/>
      <c r="AC58" s="321"/>
      <c r="AD58" s="322"/>
      <c r="AE58" s="306"/>
      <c r="AF58" s="303"/>
      <c r="AG58" s="303"/>
      <c r="AH58" s="303"/>
      <c r="AI58" s="306"/>
      <c r="AJ58" s="323"/>
      <c r="AK58" s="306"/>
      <c r="AL58" s="303"/>
      <c r="AM58" s="303"/>
      <c r="AN58" s="307"/>
      <c r="AO58" s="364"/>
      <c r="AP58" s="315"/>
      <c r="AQ58" s="303">
        <v>1</v>
      </c>
      <c r="AR58" s="303"/>
      <c r="AS58" s="304"/>
      <c r="AT58" s="306"/>
      <c r="AU58" s="303"/>
      <c r="AV58" s="303"/>
      <c r="AW58" s="303"/>
      <c r="AX58" s="306"/>
      <c r="AY58" s="305"/>
      <c r="AZ58" s="303"/>
      <c r="BA58" s="303"/>
      <c r="BB58" s="303"/>
      <c r="BC58" s="307"/>
      <c r="BD58" s="305"/>
      <c r="BE58" s="303"/>
      <c r="BF58" s="303"/>
      <c r="BG58" s="303"/>
      <c r="BH58" s="304"/>
      <c r="BI58" s="308"/>
      <c r="BJ58" s="303"/>
      <c r="BK58" s="303"/>
      <c r="BL58" s="303"/>
      <c r="BM58" s="304"/>
      <c r="BN58" s="302"/>
      <c r="BO58" s="303"/>
      <c r="BP58" s="303"/>
      <c r="BQ58" s="303"/>
      <c r="BR58" s="309"/>
      <c r="BS58" s="302"/>
      <c r="BT58" s="303"/>
      <c r="BU58" s="303"/>
      <c r="BV58" s="303"/>
      <c r="BW58" s="309"/>
      <c r="BX58" s="302"/>
      <c r="BY58" s="303"/>
      <c r="BZ58" s="303"/>
      <c r="CA58" s="303"/>
      <c r="CB58" s="309"/>
      <c r="CC58" s="324"/>
      <c r="CD58" s="303"/>
      <c r="CE58" s="303"/>
      <c r="CF58" s="303"/>
      <c r="CG58" s="324"/>
      <c r="CH58" s="320"/>
      <c r="CI58" s="321"/>
      <c r="CJ58" s="321"/>
      <c r="CK58" s="321"/>
      <c r="CL58" s="325"/>
      <c r="CM58" s="302"/>
      <c r="CN58" s="303"/>
      <c r="CO58" s="303"/>
      <c r="CP58" s="303"/>
      <c r="CQ58" s="309"/>
      <c r="CR58" s="305"/>
      <c r="CS58" s="303"/>
      <c r="CT58" s="303"/>
      <c r="CU58" s="303"/>
      <c r="CV58" s="304"/>
      <c r="CW58" s="305"/>
      <c r="CX58" s="303"/>
      <c r="CY58" s="303"/>
      <c r="CZ58" s="303"/>
      <c r="DA58" s="304"/>
    </row>
    <row r="59" spans="1:105" ht="13.5" thickBot="1">
      <c r="A59" s="403"/>
      <c r="B59" s="492"/>
      <c r="C59" s="263"/>
      <c r="D59" s="263"/>
      <c r="E59" s="185">
        <v>3</v>
      </c>
      <c r="F59" s="185">
        <v>3</v>
      </c>
      <c r="G59" s="68"/>
      <c r="H59" s="140">
        <f>SUM(C59:G59)</f>
        <v>6</v>
      </c>
      <c r="I59" s="448"/>
      <c r="J59" s="262"/>
      <c r="K59" s="320"/>
      <c r="L59" s="321"/>
      <c r="M59" s="321"/>
      <c r="N59" s="321"/>
      <c r="O59" s="349"/>
      <c r="P59" s="332"/>
      <c r="Q59" s="353"/>
      <c r="R59" s="353"/>
      <c r="S59" s="353"/>
      <c r="T59" s="354"/>
      <c r="U59" s="347"/>
      <c r="V59" s="321"/>
      <c r="W59" s="321"/>
      <c r="X59" s="321"/>
      <c r="Y59" s="322"/>
      <c r="Z59" s="323"/>
      <c r="AA59" s="321"/>
      <c r="AB59" s="321"/>
      <c r="AC59" s="321"/>
      <c r="AD59" s="322"/>
      <c r="AE59" s="306"/>
      <c r="AF59" s="303"/>
      <c r="AG59" s="303"/>
      <c r="AH59" s="303"/>
      <c r="AI59" s="306"/>
      <c r="AJ59" s="332"/>
      <c r="AK59" s="306"/>
      <c r="AL59" s="303"/>
      <c r="AM59" s="303"/>
      <c r="AN59" s="307"/>
      <c r="AO59" s="336"/>
      <c r="AP59" s="337"/>
      <c r="AQ59" s="337">
        <v>3</v>
      </c>
      <c r="AR59" s="337">
        <v>3</v>
      </c>
      <c r="AS59" s="338"/>
      <c r="AT59" s="306"/>
      <c r="AU59" s="303"/>
      <c r="AV59" s="303"/>
      <c r="AW59" s="303"/>
      <c r="AX59" s="306"/>
      <c r="AY59" s="305"/>
      <c r="AZ59" s="303"/>
      <c r="BA59" s="303"/>
      <c r="BB59" s="303"/>
      <c r="BC59" s="307"/>
      <c r="BD59" s="305"/>
      <c r="BE59" s="303"/>
      <c r="BF59" s="303"/>
      <c r="BG59" s="303"/>
      <c r="BH59" s="304"/>
      <c r="BI59" s="308"/>
      <c r="BJ59" s="303"/>
      <c r="BK59" s="303"/>
      <c r="BL59" s="303"/>
      <c r="BM59" s="304"/>
      <c r="BN59" s="302"/>
      <c r="BO59" s="303"/>
      <c r="BP59" s="303"/>
      <c r="BQ59" s="303"/>
      <c r="BR59" s="309"/>
      <c r="BS59" s="302"/>
      <c r="BT59" s="303"/>
      <c r="BU59" s="303"/>
      <c r="BV59" s="303"/>
      <c r="BW59" s="309"/>
      <c r="BX59" s="302"/>
      <c r="BY59" s="303"/>
      <c r="BZ59" s="303"/>
      <c r="CA59" s="303"/>
      <c r="CB59" s="309"/>
      <c r="CC59" s="324"/>
      <c r="CD59" s="303"/>
      <c r="CE59" s="303"/>
      <c r="CF59" s="303"/>
      <c r="CG59" s="324"/>
      <c r="CH59" s="320"/>
      <c r="CI59" s="321"/>
      <c r="CJ59" s="321"/>
      <c r="CK59" s="321"/>
      <c r="CL59" s="325"/>
      <c r="CM59" s="302"/>
      <c r="CN59" s="303"/>
      <c r="CO59" s="303"/>
      <c r="CP59" s="303"/>
      <c r="CQ59" s="309"/>
      <c r="CR59" s="305"/>
      <c r="CS59" s="303"/>
      <c r="CT59" s="303"/>
      <c r="CU59" s="303"/>
      <c r="CV59" s="304"/>
      <c r="CW59" s="305"/>
      <c r="CX59" s="303"/>
      <c r="CY59" s="303"/>
      <c r="CZ59" s="303"/>
      <c r="DA59" s="304"/>
    </row>
    <row r="60" spans="1:105" ht="13.5" thickBot="1">
      <c r="A60" s="410" t="s">
        <v>13</v>
      </c>
      <c r="B60" s="401"/>
      <c r="C60" s="93">
        <f aca="true" t="shared" si="1" ref="C60:H60">SUM(C4:C38,C39:C59)</f>
        <v>17</v>
      </c>
      <c r="D60" s="93">
        <f t="shared" si="1"/>
        <v>18</v>
      </c>
      <c r="E60" s="93">
        <f t="shared" si="1"/>
        <v>77</v>
      </c>
      <c r="F60" s="93">
        <f t="shared" si="1"/>
        <v>38</v>
      </c>
      <c r="G60" s="93">
        <f t="shared" si="1"/>
        <v>7</v>
      </c>
      <c r="H60" s="93">
        <f t="shared" si="1"/>
        <v>157</v>
      </c>
      <c r="I60" s="94">
        <f>SUM(I4:I59)</f>
        <v>157</v>
      </c>
      <c r="J60" s="262"/>
      <c r="K60" s="296">
        <f aca="true" t="shared" si="2" ref="K60:AP60">SUM(K4:K59)</f>
        <v>10</v>
      </c>
      <c r="L60" s="296">
        <f t="shared" si="2"/>
        <v>1</v>
      </c>
      <c r="M60" s="296">
        <f t="shared" si="2"/>
        <v>3</v>
      </c>
      <c r="N60" s="296">
        <f t="shared" si="2"/>
        <v>3</v>
      </c>
      <c r="O60" s="296">
        <f t="shared" si="2"/>
        <v>2</v>
      </c>
      <c r="P60" s="296">
        <f t="shared" si="2"/>
        <v>1</v>
      </c>
      <c r="Q60" s="296">
        <f t="shared" si="2"/>
        <v>0</v>
      </c>
      <c r="R60" s="296">
        <f t="shared" si="2"/>
        <v>0</v>
      </c>
      <c r="S60" s="296">
        <f t="shared" si="2"/>
        <v>0</v>
      </c>
      <c r="T60" s="296">
        <f t="shared" si="2"/>
        <v>0</v>
      </c>
      <c r="U60" s="296">
        <f t="shared" si="2"/>
        <v>0</v>
      </c>
      <c r="V60" s="296">
        <f t="shared" si="2"/>
        <v>0</v>
      </c>
      <c r="W60" s="296">
        <f t="shared" si="2"/>
        <v>0</v>
      </c>
      <c r="X60" s="296">
        <f t="shared" si="2"/>
        <v>0</v>
      </c>
      <c r="Y60" s="296">
        <f t="shared" si="2"/>
        <v>0</v>
      </c>
      <c r="Z60" s="296">
        <f t="shared" si="2"/>
        <v>0</v>
      </c>
      <c r="AA60" s="296">
        <f t="shared" si="2"/>
        <v>1</v>
      </c>
      <c r="AB60" s="296">
        <f t="shared" si="2"/>
        <v>0</v>
      </c>
      <c r="AC60" s="296">
        <f t="shared" si="2"/>
        <v>0</v>
      </c>
      <c r="AD60" s="296">
        <f t="shared" si="2"/>
        <v>0</v>
      </c>
      <c r="AE60" s="296">
        <f t="shared" si="2"/>
        <v>0</v>
      </c>
      <c r="AF60" s="296">
        <f t="shared" si="2"/>
        <v>0</v>
      </c>
      <c r="AG60" s="296">
        <f t="shared" si="2"/>
        <v>0</v>
      </c>
      <c r="AH60" s="296">
        <f t="shared" si="2"/>
        <v>0</v>
      </c>
      <c r="AI60" s="296">
        <f t="shared" si="2"/>
        <v>1</v>
      </c>
      <c r="AJ60" s="296">
        <f t="shared" si="2"/>
        <v>4</v>
      </c>
      <c r="AK60" s="296">
        <f t="shared" si="2"/>
        <v>6</v>
      </c>
      <c r="AL60" s="296">
        <f t="shared" si="2"/>
        <v>6</v>
      </c>
      <c r="AM60" s="296">
        <f t="shared" si="2"/>
        <v>1</v>
      </c>
      <c r="AN60" s="296">
        <f t="shared" si="2"/>
        <v>3</v>
      </c>
      <c r="AO60" s="296">
        <f t="shared" si="2"/>
        <v>0</v>
      </c>
      <c r="AP60" s="296">
        <f t="shared" si="2"/>
        <v>6</v>
      </c>
      <c r="AQ60" s="296">
        <f aca="true" t="shared" si="3" ref="AQ60:BV60">SUM(AQ4:AQ59)</f>
        <v>64</v>
      </c>
      <c r="AR60" s="296">
        <f t="shared" si="3"/>
        <v>31</v>
      </c>
      <c r="AS60" s="296">
        <f t="shared" si="3"/>
        <v>0</v>
      </c>
      <c r="AT60" s="296">
        <f t="shared" si="3"/>
        <v>0</v>
      </c>
      <c r="AU60" s="296">
        <f t="shared" si="3"/>
        <v>0</v>
      </c>
      <c r="AV60" s="296">
        <f t="shared" si="3"/>
        <v>0</v>
      </c>
      <c r="AW60" s="296">
        <f t="shared" si="3"/>
        <v>2</v>
      </c>
      <c r="AX60" s="296">
        <f t="shared" si="3"/>
        <v>0</v>
      </c>
      <c r="AY60" s="296">
        <f t="shared" si="3"/>
        <v>0</v>
      </c>
      <c r="AZ60" s="296">
        <f t="shared" si="3"/>
        <v>0</v>
      </c>
      <c r="BA60" s="296">
        <f t="shared" si="3"/>
        <v>0</v>
      </c>
      <c r="BB60" s="296">
        <f t="shared" si="3"/>
        <v>0</v>
      </c>
      <c r="BC60" s="296">
        <f t="shared" si="3"/>
        <v>0</v>
      </c>
      <c r="BD60" s="296">
        <f t="shared" si="3"/>
        <v>0</v>
      </c>
      <c r="BE60" s="296">
        <f t="shared" si="3"/>
        <v>0</v>
      </c>
      <c r="BF60" s="296">
        <f t="shared" si="3"/>
        <v>1</v>
      </c>
      <c r="BG60" s="296">
        <f t="shared" si="3"/>
        <v>1</v>
      </c>
      <c r="BH60" s="296">
        <f t="shared" si="3"/>
        <v>1</v>
      </c>
      <c r="BI60" s="296">
        <f t="shared" si="3"/>
        <v>0</v>
      </c>
      <c r="BJ60" s="296">
        <f t="shared" si="3"/>
        <v>0</v>
      </c>
      <c r="BK60" s="296">
        <f t="shared" si="3"/>
        <v>0</v>
      </c>
      <c r="BL60" s="296">
        <f t="shared" si="3"/>
        <v>0</v>
      </c>
      <c r="BM60" s="296">
        <f t="shared" si="3"/>
        <v>0</v>
      </c>
      <c r="BN60" s="296">
        <f t="shared" si="3"/>
        <v>0</v>
      </c>
      <c r="BO60" s="296">
        <f t="shared" si="3"/>
        <v>1</v>
      </c>
      <c r="BP60" s="296">
        <f t="shared" si="3"/>
        <v>0</v>
      </c>
      <c r="BQ60" s="296">
        <f t="shared" si="3"/>
        <v>0</v>
      </c>
      <c r="BR60" s="296">
        <f t="shared" si="3"/>
        <v>0</v>
      </c>
      <c r="BS60" s="296">
        <f t="shared" si="3"/>
        <v>1</v>
      </c>
      <c r="BT60" s="296">
        <f t="shared" si="3"/>
        <v>1</v>
      </c>
      <c r="BU60" s="296">
        <f t="shared" si="3"/>
        <v>0</v>
      </c>
      <c r="BV60" s="296">
        <f t="shared" si="3"/>
        <v>0</v>
      </c>
      <c r="BW60" s="296">
        <f aca="true" t="shared" si="4" ref="BW60:CB60">SUM(BW4:BW59)</f>
        <v>0</v>
      </c>
      <c r="BX60" s="296">
        <f t="shared" si="4"/>
        <v>1</v>
      </c>
      <c r="BY60" s="296">
        <f t="shared" si="4"/>
        <v>0</v>
      </c>
      <c r="BZ60" s="296">
        <f t="shared" si="4"/>
        <v>0</v>
      </c>
      <c r="CA60" s="296">
        <f t="shared" si="4"/>
        <v>0</v>
      </c>
      <c r="CB60" s="296">
        <f t="shared" si="4"/>
        <v>0</v>
      </c>
      <c r="CC60" s="296">
        <f aca="true" t="shared" si="5" ref="CC60:CV60">SUM(CC4:CC59)</f>
        <v>0</v>
      </c>
      <c r="CD60" s="296">
        <f t="shared" si="5"/>
        <v>1</v>
      </c>
      <c r="CE60" s="296">
        <f t="shared" si="5"/>
        <v>0</v>
      </c>
      <c r="CF60" s="296">
        <f t="shared" si="5"/>
        <v>0</v>
      </c>
      <c r="CG60" s="296">
        <f t="shared" si="5"/>
        <v>0</v>
      </c>
      <c r="CH60" s="296">
        <f t="shared" si="5"/>
        <v>0</v>
      </c>
      <c r="CI60" s="296">
        <f t="shared" si="5"/>
        <v>0</v>
      </c>
      <c r="CJ60" s="296">
        <f t="shared" si="5"/>
        <v>0</v>
      </c>
      <c r="CK60" s="296">
        <f t="shared" si="5"/>
        <v>0</v>
      </c>
      <c r="CL60" s="296">
        <f t="shared" si="5"/>
        <v>0</v>
      </c>
      <c r="CM60" s="296">
        <f t="shared" si="5"/>
        <v>0</v>
      </c>
      <c r="CN60" s="296">
        <f t="shared" si="5"/>
        <v>1</v>
      </c>
      <c r="CO60" s="296">
        <f t="shared" si="5"/>
        <v>0</v>
      </c>
      <c r="CP60" s="296">
        <f t="shared" si="5"/>
        <v>0</v>
      </c>
      <c r="CQ60" s="296">
        <f t="shared" si="5"/>
        <v>0</v>
      </c>
      <c r="CR60" s="296">
        <f t="shared" si="5"/>
        <v>0</v>
      </c>
      <c r="CS60" s="296">
        <f t="shared" si="5"/>
        <v>0</v>
      </c>
      <c r="CT60" s="296">
        <f t="shared" si="5"/>
        <v>2</v>
      </c>
      <c r="CU60" s="296">
        <f t="shared" si="5"/>
        <v>0</v>
      </c>
      <c r="CV60" s="296">
        <f t="shared" si="5"/>
        <v>0</v>
      </c>
      <c r="CW60" s="207">
        <f>SUM(CW4:CW59)</f>
        <v>0</v>
      </c>
      <c r="CX60" s="165">
        <f>SUM(CX4:CX59)</f>
        <v>0</v>
      </c>
      <c r="CY60" s="165">
        <f>SUM(CY4:CY59)</f>
        <v>1</v>
      </c>
      <c r="CZ60" s="165">
        <f>SUM(CZ4:CZ59)</f>
        <v>0</v>
      </c>
      <c r="DA60" s="208">
        <f>SUM(DA4:DA59)</f>
        <v>0</v>
      </c>
    </row>
    <row r="61" ht="12.75"/>
    <row r="62" ht="13.5" thickBot="1"/>
    <row r="63" spans="11:105" ht="12.75">
      <c r="K63" s="481" t="s">
        <v>139</v>
      </c>
      <c r="L63" s="482"/>
      <c r="M63" s="482"/>
      <c r="N63" s="482"/>
      <c r="O63" s="482"/>
      <c r="P63" s="481" t="s">
        <v>289</v>
      </c>
      <c r="Q63" s="482"/>
      <c r="R63" s="482"/>
      <c r="S63" s="482"/>
      <c r="T63" s="483"/>
      <c r="U63" s="482" t="s">
        <v>140</v>
      </c>
      <c r="V63" s="482"/>
      <c r="W63" s="482"/>
      <c r="X63" s="482"/>
      <c r="Y63" s="483"/>
      <c r="Z63" s="481" t="s">
        <v>278</v>
      </c>
      <c r="AA63" s="482"/>
      <c r="AB63" s="482"/>
      <c r="AC63" s="482"/>
      <c r="AD63" s="483"/>
      <c r="AE63" s="484" t="s">
        <v>179</v>
      </c>
      <c r="AF63" s="482"/>
      <c r="AG63" s="482"/>
      <c r="AH63" s="482"/>
      <c r="AI63" s="482"/>
      <c r="AJ63" s="481" t="s">
        <v>141</v>
      </c>
      <c r="AK63" s="482"/>
      <c r="AL63" s="482"/>
      <c r="AM63" s="482"/>
      <c r="AN63" s="482"/>
      <c r="AO63" s="481" t="s">
        <v>142</v>
      </c>
      <c r="AP63" s="482"/>
      <c r="AQ63" s="482"/>
      <c r="AR63" s="482"/>
      <c r="AS63" s="483"/>
      <c r="AT63" s="482" t="s">
        <v>198</v>
      </c>
      <c r="AU63" s="482"/>
      <c r="AV63" s="482"/>
      <c r="AW63" s="482"/>
      <c r="AX63" s="482"/>
      <c r="AY63" s="481" t="s">
        <v>143</v>
      </c>
      <c r="AZ63" s="482"/>
      <c r="BA63" s="482"/>
      <c r="BB63" s="482"/>
      <c r="BC63" s="482"/>
      <c r="BD63" s="481" t="s">
        <v>144</v>
      </c>
      <c r="BE63" s="482"/>
      <c r="BF63" s="482"/>
      <c r="BG63" s="482"/>
      <c r="BH63" s="483"/>
      <c r="BI63" s="482" t="s">
        <v>145</v>
      </c>
      <c r="BJ63" s="482"/>
      <c r="BK63" s="482"/>
      <c r="BL63" s="482"/>
      <c r="BM63" s="483"/>
      <c r="BN63" s="484" t="s">
        <v>274</v>
      </c>
      <c r="BO63" s="482"/>
      <c r="BP63" s="482"/>
      <c r="BQ63" s="482"/>
      <c r="BR63" s="483"/>
      <c r="BS63" s="484" t="s">
        <v>276</v>
      </c>
      <c r="BT63" s="482"/>
      <c r="BU63" s="482"/>
      <c r="BV63" s="482"/>
      <c r="BW63" s="483"/>
      <c r="BX63" s="484" t="s">
        <v>277</v>
      </c>
      <c r="BY63" s="482"/>
      <c r="BZ63" s="482"/>
      <c r="CA63" s="482"/>
      <c r="CB63" s="483"/>
      <c r="CC63" s="484" t="s">
        <v>224</v>
      </c>
      <c r="CD63" s="482"/>
      <c r="CE63" s="482"/>
      <c r="CF63" s="482"/>
      <c r="CG63" s="483"/>
      <c r="CH63" s="484" t="s">
        <v>180</v>
      </c>
      <c r="CI63" s="482"/>
      <c r="CJ63" s="482"/>
      <c r="CK63" s="482"/>
      <c r="CL63" s="483"/>
      <c r="CM63" s="484" t="s">
        <v>275</v>
      </c>
      <c r="CN63" s="482"/>
      <c r="CO63" s="482"/>
      <c r="CP63" s="482"/>
      <c r="CQ63" s="483"/>
      <c r="CR63" s="481" t="s">
        <v>221</v>
      </c>
      <c r="CS63" s="482"/>
      <c r="CT63" s="482"/>
      <c r="CU63" s="482"/>
      <c r="CV63" s="483"/>
      <c r="CW63" s="481" t="s">
        <v>220</v>
      </c>
      <c r="CX63" s="482"/>
      <c r="CY63" s="482"/>
      <c r="CZ63" s="482"/>
      <c r="DA63" s="483"/>
    </row>
    <row r="64" ht="12.75"/>
    <row r="65" ht="12.75"/>
    <row r="66" ht="12.75"/>
  </sheetData>
  <sheetProtection/>
  <mergeCells count="96">
    <mergeCell ref="A1:I1"/>
    <mergeCell ref="A2:B3"/>
    <mergeCell ref="A5:A7"/>
    <mergeCell ref="A10:A13"/>
    <mergeCell ref="K2:O2"/>
    <mergeCell ref="A16:A18"/>
    <mergeCell ref="I8:I9"/>
    <mergeCell ref="A8:A9"/>
    <mergeCell ref="H2:H3"/>
    <mergeCell ref="A14:A15"/>
    <mergeCell ref="A36:A38"/>
    <mergeCell ref="C2:G2"/>
    <mergeCell ref="I2:I3"/>
    <mergeCell ref="I14:I15"/>
    <mergeCell ref="I10:I13"/>
    <mergeCell ref="I5:I7"/>
    <mergeCell ref="I16:I18"/>
    <mergeCell ref="I19:I26"/>
    <mergeCell ref="B34:B35"/>
    <mergeCell ref="A49:A53"/>
    <mergeCell ref="B58:B59"/>
    <mergeCell ref="B37:B38"/>
    <mergeCell ref="A27:A28"/>
    <mergeCell ref="I54:I56"/>
    <mergeCell ref="B46:B47"/>
    <mergeCell ref="A57:A59"/>
    <mergeCell ref="I27:I28"/>
    <mergeCell ref="A29:A35"/>
    <mergeCell ref="I29:I35"/>
    <mergeCell ref="I36:I38"/>
    <mergeCell ref="A60:B60"/>
    <mergeCell ref="A39:A43"/>
    <mergeCell ref="I39:I43"/>
    <mergeCell ref="A44:A48"/>
    <mergeCell ref="I44:I48"/>
    <mergeCell ref="A54:A56"/>
    <mergeCell ref="B40:B41"/>
    <mergeCell ref="I57:I59"/>
    <mergeCell ref="I49:I53"/>
    <mergeCell ref="CH2:CL2"/>
    <mergeCell ref="AE1:AI1"/>
    <mergeCell ref="CW1:DA1"/>
    <mergeCell ref="CH1:CL1"/>
    <mergeCell ref="CW2:DA2"/>
    <mergeCell ref="BS1:BW1"/>
    <mergeCell ref="BI1:BM1"/>
    <mergeCell ref="BN1:BR1"/>
    <mergeCell ref="AJ1:AN1"/>
    <mergeCell ref="AO1:AS1"/>
    <mergeCell ref="AY2:BC2"/>
    <mergeCell ref="CR2:CV2"/>
    <mergeCell ref="BD1:BH1"/>
    <mergeCell ref="BD2:BH2"/>
    <mergeCell ref="CR1:CV1"/>
    <mergeCell ref="CC1:CG1"/>
    <mergeCell ref="CC2:CG2"/>
    <mergeCell ref="CM1:CQ1"/>
    <mergeCell ref="BI2:BM2"/>
    <mergeCell ref="BN2:BR2"/>
    <mergeCell ref="AT2:AX2"/>
    <mergeCell ref="U2:Y2"/>
    <mergeCell ref="AJ2:AN2"/>
    <mergeCell ref="AO2:AS2"/>
    <mergeCell ref="P1:T1"/>
    <mergeCell ref="P2:T2"/>
    <mergeCell ref="AT1:AX1"/>
    <mergeCell ref="AE2:AI2"/>
    <mergeCell ref="BS2:BW2"/>
    <mergeCell ref="A19:A26"/>
    <mergeCell ref="CM2:CQ2"/>
    <mergeCell ref="BX1:CB1"/>
    <mergeCell ref="BX2:CB2"/>
    <mergeCell ref="Z1:AD1"/>
    <mergeCell ref="Z2:AD2"/>
    <mergeCell ref="K1:O1"/>
    <mergeCell ref="U1:Y1"/>
    <mergeCell ref="AY1:BC1"/>
    <mergeCell ref="K63:O63"/>
    <mergeCell ref="P63:T63"/>
    <mergeCell ref="U63:Y63"/>
    <mergeCell ref="Z63:AD63"/>
    <mergeCell ref="AE63:AI63"/>
    <mergeCell ref="AJ63:AN63"/>
    <mergeCell ref="AO63:AS63"/>
    <mergeCell ref="AT63:AX63"/>
    <mergeCell ref="AY63:BC63"/>
    <mergeCell ref="BD63:BH63"/>
    <mergeCell ref="BI63:BM63"/>
    <mergeCell ref="BN63:BR63"/>
    <mergeCell ref="CW63:DA63"/>
    <mergeCell ref="BS63:BW63"/>
    <mergeCell ref="BX63:CB63"/>
    <mergeCell ref="CC63:CG63"/>
    <mergeCell ref="CH63:CL63"/>
    <mergeCell ref="CM63:CQ63"/>
    <mergeCell ref="CR63:CV63"/>
  </mergeCells>
  <printOptions/>
  <pageMargins left="0.7" right="0.7" top="0.75" bottom="0.75" header="0.3" footer="0.3"/>
  <pageSetup horizontalDpi="600" verticalDpi="600" orientation="portrait" paperSize="9" scale="77" r:id="rId3"/>
  <rowBreaks count="1" manualBreakCount="1">
    <brk id="53" max="8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8"/>
  <sheetViews>
    <sheetView view="pageBreakPreview" zoomScale="115" zoomScaleSheetLayoutView="115" workbookViewId="0" topLeftCell="A1">
      <selection activeCell="B16" sqref="B16:B17"/>
    </sheetView>
  </sheetViews>
  <sheetFormatPr defaultColWidth="9.00390625" defaultRowHeight="12.75"/>
  <cols>
    <col min="1" max="1" width="21.50390625" style="0" customWidth="1"/>
    <col min="2" max="2" width="50.00390625" style="0" customWidth="1"/>
    <col min="3" max="3" width="4.625" style="56" customWidth="1"/>
    <col min="4" max="7" width="4.625" style="0" customWidth="1"/>
    <col min="8" max="8" width="5.625" style="0" customWidth="1"/>
    <col min="9" max="9" width="8.50390625" style="0" customWidth="1"/>
    <col min="10" max="10" width="2.625" style="0" customWidth="1"/>
    <col min="11" max="11" width="5.375" style="57" customWidth="1"/>
    <col min="12" max="12" width="2.125" style="0" customWidth="1"/>
    <col min="13" max="13" width="4.625" style="56" customWidth="1"/>
    <col min="14" max="17" width="4.625" style="0" customWidth="1"/>
  </cols>
  <sheetData>
    <row r="1" spans="1:13" ht="18" customHeight="1">
      <c r="A1" s="419" t="s">
        <v>185</v>
      </c>
      <c r="B1" s="420"/>
      <c r="C1" s="420"/>
      <c r="D1" s="420"/>
      <c r="E1" s="420"/>
      <c r="F1" s="420"/>
      <c r="G1" s="420"/>
      <c r="H1" s="420"/>
      <c r="I1" s="420"/>
      <c r="M1"/>
    </row>
    <row r="2" spans="1:13" ht="18" customHeight="1">
      <c r="A2" s="419" t="s">
        <v>184</v>
      </c>
      <c r="B2" s="419"/>
      <c r="C2" s="419"/>
      <c r="D2" s="419"/>
      <c r="E2" s="419"/>
      <c r="F2" s="419"/>
      <c r="G2" s="419"/>
      <c r="H2" s="419"/>
      <c r="I2" s="419"/>
      <c r="M2"/>
    </row>
    <row r="3" spans="1:13" ht="18" customHeight="1">
      <c r="A3" s="518" t="s">
        <v>313</v>
      </c>
      <c r="B3" s="519"/>
      <c r="C3" s="519"/>
      <c r="D3" s="519"/>
      <c r="E3" s="519"/>
      <c r="F3" s="519"/>
      <c r="G3" s="519"/>
      <c r="H3" s="519"/>
      <c r="I3" s="520"/>
      <c r="M3"/>
    </row>
    <row r="4" spans="1:17" ht="12.75">
      <c r="A4" s="476" t="s">
        <v>28</v>
      </c>
      <c r="B4" s="476"/>
      <c r="C4" s="464" t="s">
        <v>16</v>
      </c>
      <c r="D4" s="464"/>
      <c r="E4" s="464"/>
      <c r="F4" s="464"/>
      <c r="G4" s="464"/>
      <c r="H4" s="476" t="s">
        <v>1</v>
      </c>
      <c r="I4" s="476" t="s">
        <v>2</v>
      </c>
      <c r="K4" s="506" t="s">
        <v>305</v>
      </c>
      <c r="M4" s="464" t="s">
        <v>16</v>
      </c>
      <c r="N4" s="464"/>
      <c r="O4" s="464"/>
      <c r="P4" s="464"/>
      <c r="Q4" s="464"/>
    </row>
    <row r="5" spans="1:17" ht="15.75" customHeight="1" thickBot="1">
      <c r="A5" s="418"/>
      <c r="B5" s="418"/>
      <c r="C5" s="120">
        <v>1</v>
      </c>
      <c r="D5" s="122">
        <v>2</v>
      </c>
      <c r="E5" s="122">
        <v>3</v>
      </c>
      <c r="F5" s="122">
        <v>4</v>
      </c>
      <c r="G5" s="122">
        <v>5</v>
      </c>
      <c r="H5" s="418"/>
      <c r="I5" s="418"/>
      <c r="K5" s="507"/>
      <c r="M5" s="120">
        <v>1</v>
      </c>
      <c r="N5" s="122">
        <v>2</v>
      </c>
      <c r="O5" s="122">
        <v>3</v>
      </c>
      <c r="P5" s="122">
        <v>4</v>
      </c>
      <c r="Q5" s="122">
        <v>5</v>
      </c>
    </row>
    <row r="6" spans="1:17" ht="26.25" thickBot="1">
      <c r="A6" s="79" t="s">
        <v>3</v>
      </c>
      <c r="B6" s="80" t="s">
        <v>108</v>
      </c>
      <c r="C6" s="81">
        <v>2</v>
      </c>
      <c r="D6" s="81">
        <v>3</v>
      </c>
      <c r="E6" s="81"/>
      <c r="F6" s="81"/>
      <c r="G6" s="81"/>
      <c r="H6" s="82">
        <f aca="true" t="shared" si="0" ref="H6:H57">SUM(C6:G6)</f>
        <v>5</v>
      </c>
      <c r="I6" s="135">
        <f>SUM(H6:H6)</f>
        <v>5</v>
      </c>
      <c r="K6" s="193">
        <v>1</v>
      </c>
      <c r="M6" s="81">
        <v>2</v>
      </c>
      <c r="N6" s="81">
        <v>3</v>
      </c>
      <c r="O6" s="81"/>
      <c r="P6" s="81"/>
      <c r="Q6" s="81"/>
    </row>
    <row r="7" spans="1:17" ht="25.5">
      <c r="A7" s="402" t="s">
        <v>4</v>
      </c>
      <c r="B7" s="63" t="s">
        <v>109</v>
      </c>
      <c r="C7" s="193">
        <v>1</v>
      </c>
      <c r="D7" s="193"/>
      <c r="E7" s="193"/>
      <c r="F7" s="193"/>
      <c r="G7" s="64"/>
      <c r="H7" s="65">
        <f t="shared" si="0"/>
        <v>1</v>
      </c>
      <c r="I7" s="508">
        <f>SUM(H7:H9)</f>
        <v>1</v>
      </c>
      <c r="K7" s="193">
        <v>1</v>
      </c>
      <c r="M7" s="193">
        <v>1</v>
      </c>
      <c r="N7" s="193"/>
      <c r="O7" s="193"/>
      <c r="P7" s="193"/>
      <c r="Q7" s="64"/>
    </row>
    <row r="8" spans="1:17" ht="38.25">
      <c r="A8" s="392"/>
      <c r="B8" s="216" t="s">
        <v>204</v>
      </c>
      <c r="C8" s="143"/>
      <c r="D8" s="143"/>
      <c r="E8" s="143"/>
      <c r="F8" s="143"/>
      <c r="G8" s="143"/>
      <c r="H8" s="144">
        <f t="shared" si="0"/>
        <v>0</v>
      </c>
      <c r="I8" s="512"/>
      <c r="K8" s="143"/>
      <c r="M8" s="143"/>
      <c r="N8" s="143"/>
      <c r="O8" s="143"/>
      <c r="P8" s="143"/>
      <c r="Q8" s="143"/>
    </row>
    <row r="9" spans="1:17" ht="26.25" thickBot="1">
      <c r="A9" s="412"/>
      <c r="B9" s="218" t="s">
        <v>167</v>
      </c>
      <c r="C9" s="190"/>
      <c r="D9" s="190"/>
      <c r="E9" s="190"/>
      <c r="F9" s="190"/>
      <c r="G9" s="190"/>
      <c r="H9" s="191">
        <f t="shared" si="0"/>
        <v>0</v>
      </c>
      <c r="I9" s="510"/>
      <c r="K9" s="143"/>
      <c r="M9" s="190"/>
      <c r="N9" s="190"/>
      <c r="O9" s="190"/>
      <c r="P9" s="190"/>
      <c r="Q9" s="190"/>
    </row>
    <row r="10" spans="1:17" ht="12.75">
      <c r="A10" s="402" t="s">
        <v>5</v>
      </c>
      <c r="B10" s="63" t="s">
        <v>55</v>
      </c>
      <c r="C10" s="193"/>
      <c r="D10" s="193"/>
      <c r="E10" s="193">
        <v>1</v>
      </c>
      <c r="F10" s="193"/>
      <c r="G10" s="32"/>
      <c r="H10" s="27">
        <f t="shared" si="0"/>
        <v>1</v>
      </c>
      <c r="I10" s="400">
        <f>SUM(H10:H11)</f>
        <v>1</v>
      </c>
      <c r="K10" s="193"/>
      <c r="M10" s="193"/>
      <c r="N10" s="193"/>
      <c r="O10" s="193">
        <v>1</v>
      </c>
      <c r="P10" s="193"/>
      <c r="Q10" s="32"/>
    </row>
    <row r="11" spans="1:17" ht="13.5" thickBot="1">
      <c r="A11" s="403"/>
      <c r="B11" s="67" t="s">
        <v>262</v>
      </c>
      <c r="C11" s="284"/>
      <c r="D11" s="284"/>
      <c r="E11" s="284"/>
      <c r="F11" s="284"/>
      <c r="G11" s="95"/>
      <c r="H11" s="96">
        <f t="shared" si="0"/>
        <v>0</v>
      </c>
      <c r="I11" s="401"/>
      <c r="K11" s="193"/>
      <c r="M11" s="284"/>
      <c r="N11" s="284"/>
      <c r="O11" s="284"/>
      <c r="P11" s="284"/>
      <c r="Q11" s="95"/>
    </row>
    <row r="12" spans="1:17" ht="12.75">
      <c r="A12" s="391" t="s">
        <v>6</v>
      </c>
      <c r="B12" s="84" t="s">
        <v>56</v>
      </c>
      <c r="C12" s="228"/>
      <c r="D12" s="228">
        <v>1</v>
      </c>
      <c r="E12" s="228"/>
      <c r="F12" s="228">
        <v>2</v>
      </c>
      <c r="G12" s="85"/>
      <c r="H12" s="86">
        <f t="shared" si="0"/>
        <v>3</v>
      </c>
      <c r="I12" s="458">
        <f>SUM(H12:H15)</f>
        <v>6</v>
      </c>
      <c r="K12" s="193"/>
      <c r="M12" s="228"/>
      <c r="N12" s="228">
        <v>1</v>
      </c>
      <c r="O12" s="228"/>
      <c r="P12" s="228">
        <v>2</v>
      </c>
      <c r="Q12" s="85"/>
    </row>
    <row r="13" spans="1:17" ht="12.75">
      <c r="A13" s="392"/>
      <c r="B13" s="29" t="s">
        <v>75</v>
      </c>
      <c r="C13" s="193"/>
      <c r="D13" s="193"/>
      <c r="E13" s="193">
        <v>1</v>
      </c>
      <c r="F13" s="193"/>
      <c r="G13" s="32"/>
      <c r="H13" s="27">
        <f>SUM(C13:G13)</f>
        <v>1</v>
      </c>
      <c r="I13" s="459"/>
      <c r="K13" s="193"/>
      <c r="M13" s="193"/>
      <c r="N13" s="193"/>
      <c r="O13" s="193">
        <v>1</v>
      </c>
      <c r="P13" s="193"/>
      <c r="Q13" s="32"/>
    </row>
    <row r="14" spans="1:17" ht="25.5">
      <c r="A14" s="392"/>
      <c r="B14" s="216" t="s">
        <v>182</v>
      </c>
      <c r="C14" s="143">
        <v>1</v>
      </c>
      <c r="D14" s="143">
        <v>1</v>
      </c>
      <c r="E14" s="143"/>
      <c r="F14" s="143"/>
      <c r="G14" s="143"/>
      <c r="H14" s="144">
        <f t="shared" si="0"/>
        <v>2</v>
      </c>
      <c r="I14" s="459"/>
      <c r="K14" s="143">
        <v>1</v>
      </c>
      <c r="M14" s="143">
        <v>1</v>
      </c>
      <c r="N14" s="143">
        <v>1</v>
      </c>
      <c r="O14" s="143"/>
      <c r="P14" s="143"/>
      <c r="Q14" s="143"/>
    </row>
    <row r="15" spans="1:17" ht="13.5" thickBot="1">
      <c r="A15" s="393"/>
      <c r="B15" s="99" t="s">
        <v>191</v>
      </c>
      <c r="C15" s="197"/>
      <c r="D15" s="197"/>
      <c r="E15" s="197"/>
      <c r="F15" s="197"/>
      <c r="G15" s="95"/>
      <c r="H15" s="96">
        <f>SUM(C15:G15)</f>
        <v>0</v>
      </c>
      <c r="I15" s="460"/>
      <c r="K15" s="193"/>
      <c r="M15" s="197"/>
      <c r="N15" s="197"/>
      <c r="O15" s="197"/>
      <c r="P15" s="197"/>
      <c r="Q15" s="95"/>
    </row>
    <row r="16" spans="1:17" ht="12.75">
      <c r="A16" s="392" t="s">
        <v>7</v>
      </c>
      <c r="B16" s="523" t="s">
        <v>58</v>
      </c>
      <c r="C16" s="195"/>
      <c r="D16" s="195"/>
      <c r="E16" s="195">
        <v>2</v>
      </c>
      <c r="F16" s="195">
        <v>2</v>
      </c>
      <c r="G16" s="73"/>
      <c r="H16" s="59">
        <f t="shared" si="0"/>
        <v>4</v>
      </c>
      <c r="I16" s="512">
        <f>SUM(H16:H18)</f>
        <v>5</v>
      </c>
      <c r="K16" s="193"/>
      <c r="M16" s="195"/>
      <c r="N16" s="195"/>
      <c r="O16" s="195">
        <v>2</v>
      </c>
      <c r="P16" s="195">
        <v>2</v>
      </c>
      <c r="Q16" s="73"/>
    </row>
    <row r="17" spans="1:17" ht="12.75">
      <c r="A17" s="392"/>
      <c r="B17" s="524"/>
      <c r="C17" s="200"/>
      <c r="D17" s="200"/>
      <c r="E17" s="200"/>
      <c r="F17" s="200">
        <v>1</v>
      </c>
      <c r="G17" s="32"/>
      <c r="H17" s="27">
        <f>SUM(C17:G17)</f>
        <v>1</v>
      </c>
      <c r="I17" s="512"/>
      <c r="K17" s="200"/>
      <c r="M17" s="200"/>
      <c r="N17" s="200"/>
      <c r="O17" s="200"/>
      <c r="P17" s="200">
        <v>1</v>
      </c>
      <c r="Q17" s="32"/>
    </row>
    <row r="18" spans="1:17" ht="26.25" thickBot="1">
      <c r="A18" s="393"/>
      <c r="B18" s="106" t="s">
        <v>207</v>
      </c>
      <c r="C18" s="134"/>
      <c r="D18" s="134"/>
      <c r="E18" s="134"/>
      <c r="F18" s="134"/>
      <c r="G18" s="124"/>
      <c r="H18" s="28">
        <f>SUM(C18:G18)</f>
        <v>0</v>
      </c>
      <c r="I18" s="517"/>
      <c r="K18" s="293"/>
      <c r="M18" s="134"/>
      <c r="N18" s="134"/>
      <c r="O18" s="134"/>
      <c r="P18" s="134"/>
      <c r="Q18" s="124"/>
    </row>
    <row r="19" spans="1:17" ht="12.75">
      <c r="A19" s="391" t="s">
        <v>19</v>
      </c>
      <c r="B19" s="63" t="s">
        <v>59</v>
      </c>
      <c r="C19" s="196">
        <v>1</v>
      </c>
      <c r="D19" s="196">
        <v>1</v>
      </c>
      <c r="E19" s="196"/>
      <c r="F19" s="196"/>
      <c r="G19" s="64"/>
      <c r="H19" s="65">
        <f t="shared" si="0"/>
        <v>2</v>
      </c>
      <c r="I19" s="516">
        <f>SUM(H19:H21)</f>
        <v>5</v>
      </c>
      <c r="K19" s="193"/>
      <c r="M19" s="196">
        <v>1</v>
      </c>
      <c r="N19" s="196">
        <v>1</v>
      </c>
      <c r="O19" s="196"/>
      <c r="P19" s="196"/>
      <c r="Q19" s="64"/>
    </row>
    <row r="20" spans="1:17" ht="38.25">
      <c r="A20" s="392"/>
      <c r="B20" s="292" t="s">
        <v>205</v>
      </c>
      <c r="C20" s="143"/>
      <c r="D20" s="143">
        <v>1</v>
      </c>
      <c r="E20" s="143"/>
      <c r="F20" s="143"/>
      <c r="G20" s="143"/>
      <c r="H20" s="144">
        <f t="shared" si="0"/>
        <v>1</v>
      </c>
      <c r="I20" s="512"/>
      <c r="K20" s="143"/>
      <c r="M20" s="143"/>
      <c r="N20" s="143">
        <v>1</v>
      </c>
      <c r="O20" s="143"/>
      <c r="P20" s="143"/>
      <c r="Q20" s="143"/>
    </row>
    <row r="21" spans="1:17" ht="13.5" thickBot="1">
      <c r="A21" s="393"/>
      <c r="B21" s="101" t="s">
        <v>117</v>
      </c>
      <c r="C21" s="198"/>
      <c r="D21" s="198">
        <v>1</v>
      </c>
      <c r="E21" s="198"/>
      <c r="F21" s="198">
        <v>1</v>
      </c>
      <c r="G21" s="102"/>
      <c r="H21" s="103">
        <f t="shared" si="0"/>
        <v>2</v>
      </c>
      <c r="I21" s="517"/>
      <c r="K21" s="193"/>
      <c r="M21" s="198"/>
      <c r="N21" s="198">
        <v>1</v>
      </c>
      <c r="O21" s="198"/>
      <c r="P21" s="198">
        <v>1</v>
      </c>
      <c r="Q21" s="102"/>
    </row>
    <row r="22" spans="1:17" ht="12.75">
      <c r="A22" s="391" t="s">
        <v>133</v>
      </c>
      <c r="B22" s="63" t="s">
        <v>57</v>
      </c>
      <c r="C22" s="196"/>
      <c r="D22" s="196"/>
      <c r="E22" s="196"/>
      <c r="F22" s="196"/>
      <c r="G22" s="64"/>
      <c r="H22" s="65">
        <f>SUM(C22:G22)</f>
        <v>0</v>
      </c>
      <c r="I22" s="400">
        <f>SUM(H22:H29)</f>
        <v>11</v>
      </c>
      <c r="K22" s="193"/>
      <c r="M22" s="196"/>
      <c r="N22" s="196"/>
      <c r="O22" s="196"/>
      <c r="P22" s="196"/>
      <c r="Q22" s="64"/>
    </row>
    <row r="23" spans="1:17" ht="12.75">
      <c r="A23" s="392"/>
      <c r="B23" s="29" t="s">
        <v>76</v>
      </c>
      <c r="C23" s="193"/>
      <c r="D23" s="193"/>
      <c r="E23" s="193">
        <v>1</v>
      </c>
      <c r="F23" s="193"/>
      <c r="G23" s="32"/>
      <c r="H23" s="27">
        <f>SUM(C23:G23)</f>
        <v>1</v>
      </c>
      <c r="I23" s="425"/>
      <c r="K23" s="193"/>
      <c r="M23" s="193"/>
      <c r="N23" s="193"/>
      <c r="O23" s="193">
        <v>1</v>
      </c>
      <c r="P23" s="193"/>
      <c r="Q23" s="32"/>
    </row>
    <row r="24" spans="1:17" ht="25.5">
      <c r="A24" s="392"/>
      <c r="B24" s="224" t="s">
        <v>115</v>
      </c>
      <c r="C24" s="225"/>
      <c r="D24" s="225"/>
      <c r="E24" s="225"/>
      <c r="F24" s="225"/>
      <c r="G24" s="225"/>
      <c r="H24" s="226">
        <f t="shared" si="0"/>
        <v>0</v>
      </c>
      <c r="I24" s="425"/>
      <c r="K24" s="137"/>
      <c r="M24" s="225"/>
      <c r="N24" s="225"/>
      <c r="O24" s="225"/>
      <c r="P24" s="225"/>
      <c r="Q24" s="225"/>
    </row>
    <row r="25" spans="1:17" ht="25.5">
      <c r="A25" s="392"/>
      <c r="B25" s="213" t="s">
        <v>116</v>
      </c>
      <c r="C25" s="137"/>
      <c r="D25" s="137">
        <v>1</v>
      </c>
      <c r="E25" s="137"/>
      <c r="F25" s="137"/>
      <c r="G25" s="137"/>
      <c r="H25" s="138">
        <f t="shared" si="0"/>
        <v>1</v>
      </c>
      <c r="I25" s="425"/>
      <c r="K25" s="137"/>
      <c r="M25" s="137"/>
      <c r="N25" s="137">
        <v>1</v>
      </c>
      <c r="O25" s="137"/>
      <c r="P25" s="137"/>
      <c r="Q25" s="137"/>
    </row>
    <row r="26" spans="1:17" ht="25.5">
      <c r="A26" s="392"/>
      <c r="B26" s="220" t="s">
        <v>202</v>
      </c>
      <c r="C26" s="202"/>
      <c r="D26" s="202"/>
      <c r="E26" s="202">
        <v>1</v>
      </c>
      <c r="F26" s="202"/>
      <c r="G26" s="202"/>
      <c r="H26" s="138">
        <f t="shared" si="0"/>
        <v>1</v>
      </c>
      <c r="I26" s="425"/>
      <c r="K26" s="137"/>
      <c r="M26" s="202"/>
      <c r="N26" s="202"/>
      <c r="O26" s="202">
        <v>1</v>
      </c>
      <c r="P26" s="202"/>
      <c r="Q26" s="202"/>
    </row>
    <row r="27" spans="1:17" s="1" customFormat="1" ht="25.5">
      <c r="A27" s="392"/>
      <c r="B27" s="60" t="s">
        <v>272</v>
      </c>
      <c r="C27" s="61">
        <v>2</v>
      </c>
      <c r="D27" s="61">
        <v>2</v>
      </c>
      <c r="E27" s="61"/>
      <c r="F27" s="61"/>
      <c r="G27" s="61"/>
      <c r="H27" s="27">
        <f>SUM(C27:G27)</f>
        <v>4</v>
      </c>
      <c r="I27" s="425"/>
      <c r="K27" s="32">
        <v>2</v>
      </c>
      <c r="M27" s="61">
        <v>2</v>
      </c>
      <c r="N27" s="61">
        <v>2</v>
      </c>
      <c r="O27" s="61"/>
      <c r="P27" s="61"/>
      <c r="Q27" s="61"/>
    </row>
    <row r="28" spans="1:17" ht="25.5">
      <c r="A28" s="392"/>
      <c r="B28" s="60" t="s">
        <v>203</v>
      </c>
      <c r="C28" s="297"/>
      <c r="D28" s="297"/>
      <c r="E28" s="61"/>
      <c r="F28" s="61"/>
      <c r="G28" s="61"/>
      <c r="H28" s="27">
        <f t="shared" si="0"/>
        <v>0</v>
      </c>
      <c r="I28" s="425"/>
      <c r="K28" s="32"/>
      <c r="M28" s="297"/>
      <c r="N28" s="297"/>
      <c r="O28" s="61"/>
      <c r="P28" s="61"/>
      <c r="Q28" s="61"/>
    </row>
    <row r="29" spans="1:17" ht="13.5" thickBot="1">
      <c r="A29" s="393"/>
      <c r="B29" s="67" t="s">
        <v>60</v>
      </c>
      <c r="C29" s="197">
        <v>2</v>
      </c>
      <c r="D29" s="197"/>
      <c r="E29" s="197"/>
      <c r="F29" s="197">
        <v>2</v>
      </c>
      <c r="G29" s="68"/>
      <c r="H29" s="69">
        <f t="shared" si="0"/>
        <v>4</v>
      </c>
      <c r="I29" s="401"/>
      <c r="K29" s="193">
        <v>2</v>
      </c>
      <c r="M29" s="197">
        <v>2</v>
      </c>
      <c r="N29" s="197"/>
      <c r="O29" s="197"/>
      <c r="P29" s="197">
        <v>2</v>
      </c>
      <c r="Q29" s="68"/>
    </row>
    <row r="30" spans="1:17" ht="12.75">
      <c r="A30" s="488" t="s">
        <v>9</v>
      </c>
      <c r="B30" s="72" t="s">
        <v>63</v>
      </c>
      <c r="C30" s="196"/>
      <c r="D30" s="196">
        <v>1</v>
      </c>
      <c r="E30" s="196"/>
      <c r="F30" s="196"/>
      <c r="G30" s="192"/>
      <c r="H30" s="59">
        <f t="shared" si="0"/>
        <v>1</v>
      </c>
      <c r="I30" s="521">
        <f>SUM(H30:H31)</f>
        <v>2</v>
      </c>
      <c r="K30" s="193"/>
      <c r="M30" s="196"/>
      <c r="N30" s="196">
        <v>1</v>
      </c>
      <c r="O30" s="196"/>
      <c r="P30" s="196"/>
      <c r="Q30" s="192"/>
    </row>
    <row r="31" spans="1:17" ht="13.5" thickBot="1">
      <c r="A31" s="403"/>
      <c r="B31" s="67" t="s">
        <v>64</v>
      </c>
      <c r="C31" s="199"/>
      <c r="D31" s="199"/>
      <c r="E31" s="199">
        <v>1</v>
      </c>
      <c r="F31" s="199"/>
      <c r="G31" s="68"/>
      <c r="H31" s="69">
        <f t="shared" si="0"/>
        <v>1</v>
      </c>
      <c r="I31" s="522"/>
      <c r="K31" s="193"/>
      <c r="M31" s="199"/>
      <c r="N31" s="199"/>
      <c r="O31" s="199">
        <v>1</v>
      </c>
      <c r="P31" s="199"/>
      <c r="Q31" s="68"/>
    </row>
    <row r="32" spans="1:17" ht="25.5">
      <c r="A32" s="392" t="s">
        <v>134</v>
      </c>
      <c r="B32" s="101" t="s">
        <v>170</v>
      </c>
      <c r="C32" s="195"/>
      <c r="D32" s="195"/>
      <c r="E32" s="195"/>
      <c r="F32" s="195">
        <v>2</v>
      </c>
      <c r="G32" s="102"/>
      <c r="H32" s="103">
        <f t="shared" si="0"/>
        <v>2</v>
      </c>
      <c r="I32" s="512">
        <f>SUM(H32:H37)</f>
        <v>10</v>
      </c>
      <c r="K32" s="193"/>
      <c r="M32" s="195"/>
      <c r="N32" s="195"/>
      <c r="O32" s="195"/>
      <c r="P32" s="195">
        <v>2</v>
      </c>
      <c r="Q32" s="102"/>
    </row>
    <row r="33" spans="1:17" ht="12.75">
      <c r="A33" s="392"/>
      <c r="B33" s="29" t="s">
        <v>62</v>
      </c>
      <c r="C33" s="193">
        <v>1</v>
      </c>
      <c r="D33" s="193">
        <v>1</v>
      </c>
      <c r="E33" s="193"/>
      <c r="F33" s="193"/>
      <c r="G33" s="32"/>
      <c r="H33" s="27">
        <f t="shared" si="0"/>
        <v>2</v>
      </c>
      <c r="I33" s="512"/>
      <c r="K33" s="193">
        <v>1</v>
      </c>
      <c r="M33" s="193">
        <v>1</v>
      </c>
      <c r="N33" s="193">
        <v>1</v>
      </c>
      <c r="O33" s="193"/>
      <c r="P33" s="193"/>
      <c r="Q33" s="32"/>
    </row>
    <row r="34" spans="1:17" ht="12.75">
      <c r="A34" s="392"/>
      <c r="B34" s="29" t="s">
        <v>161</v>
      </c>
      <c r="C34" s="193"/>
      <c r="D34" s="193"/>
      <c r="E34" s="193"/>
      <c r="F34" s="193">
        <v>1</v>
      </c>
      <c r="G34" s="32"/>
      <c r="H34" s="27">
        <f t="shared" si="0"/>
        <v>1</v>
      </c>
      <c r="I34" s="512"/>
      <c r="K34" s="193"/>
      <c r="M34" s="193"/>
      <c r="N34" s="193"/>
      <c r="O34" s="193"/>
      <c r="P34" s="193">
        <v>1</v>
      </c>
      <c r="Q34" s="32"/>
    </row>
    <row r="35" spans="1:17" ht="12.75">
      <c r="A35" s="392"/>
      <c r="B35" s="29" t="s">
        <v>67</v>
      </c>
      <c r="C35" s="193"/>
      <c r="D35" s="193">
        <v>2</v>
      </c>
      <c r="E35" s="193">
        <v>1</v>
      </c>
      <c r="F35" s="193"/>
      <c r="G35" s="32"/>
      <c r="H35" s="27">
        <f t="shared" si="0"/>
        <v>3</v>
      </c>
      <c r="I35" s="512"/>
      <c r="K35" s="193"/>
      <c r="M35" s="193"/>
      <c r="N35" s="193">
        <v>2</v>
      </c>
      <c r="O35" s="193">
        <v>1</v>
      </c>
      <c r="P35" s="193"/>
      <c r="Q35" s="32"/>
    </row>
    <row r="36" spans="1:17" ht="12.75">
      <c r="A36" s="392"/>
      <c r="B36" s="29" t="s">
        <v>61</v>
      </c>
      <c r="C36" s="193"/>
      <c r="D36" s="193"/>
      <c r="E36" s="193">
        <v>1</v>
      </c>
      <c r="F36" s="193">
        <v>1</v>
      </c>
      <c r="G36" s="32"/>
      <c r="H36" s="27">
        <f>SUM(C36:G36)</f>
        <v>2</v>
      </c>
      <c r="I36" s="512"/>
      <c r="K36" s="193"/>
      <c r="M36" s="193"/>
      <c r="N36" s="193"/>
      <c r="O36" s="193">
        <v>1</v>
      </c>
      <c r="P36" s="193">
        <v>1</v>
      </c>
      <c r="Q36" s="32"/>
    </row>
    <row r="37" spans="1:17" ht="26.25" thickBot="1">
      <c r="A37" s="392"/>
      <c r="B37" s="221" t="s">
        <v>165</v>
      </c>
      <c r="C37" s="190"/>
      <c r="D37" s="190"/>
      <c r="E37" s="190"/>
      <c r="F37" s="190"/>
      <c r="G37" s="145"/>
      <c r="H37" s="146">
        <f>SUM(C37:G37)</f>
        <v>0</v>
      </c>
      <c r="I37" s="512"/>
      <c r="K37" s="143"/>
      <c r="M37" s="190"/>
      <c r="N37" s="190"/>
      <c r="O37" s="190"/>
      <c r="P37" s="190"/>
      <c r="Q37" s="145"/>
    </row>
    <row r="38" spans="1:17" ht="12.75">
      <c r="A38" s="391" t="s">
        <v>266</v>
      </c>
      <c r="B38" s="74" t="s">
        <v>159</v>
      </c>
      <c r="C38" s="75"/>
      <c r="D38" s="75">
        <v>1</v>
      </c>
      <c r="E38" s="75">
        <v>2</v>
      </c>
      <c r="F38" s="75">
        <v>1</v>
      </c>
      <c r="G38" s="76">
        <v>1</v>
      </c>
      <c r="H38" s="76">
        <f t="shared" si="0"/>
        <v>5</v>
      </c>
      <c r="I38" s="516">
        <f>SUM(H38:H39)</f>
        <v>7</v>
      </c>
      <c r="K38" s="34"/>
      <c r="M38" s="75"/>
      <c r="N38" s="75">
        <v>1</v>
      </c>
      <c r="O38" s="75">
        <v>2</v>
      </c>
      <c r="P38" s="75">
        <v>1</v>
      </c>
      <c r="Q38" s="76">
        <v>1</v>
      </c>
    </row>
    <row r="39" spans="1:17" ht="13.5" thickBot="1">
      <c r="A39" s="393"/>
      <c r="B39" s="106" t="s">
        <v>158</v>
      </c>
      <c r="C39" s="203"/>
      <c r="D39" s="203">
        <v>1</v>
      </c>
      <c r="E39" s="203">
        <v>1</v>
      </c>
      <c r="F39" s="203"/>
      <c r="G39" s="107"/>
      <c r="H39" s="107">
        <f t="shared" si="0"/>
        <v>2</v>
      </c>
      <c r="I39" s="517"/>
      <c r="K39" s="34"/>
      <c r="M39" s="203"/>
      <c r="N39" s="203">
        <v>1</v>
      </c>
      <c r="O39" s="203">
        <v>1</v>
      </c>
      <c r="P39" s="203"/>
      <c r="Q39" s="107"/>
    </row>
    <row r="40" spans="1:17" ht="12.75">
      <c r="A40" s="402" t="s">
        <v>10</v>
      </c>
      <c r="B40" s="63" t="s">
        <v>78</v>
      </c>
      <c r="C40" s="196"/>
      <c r="D40" s="196"/>
      <c r="E40" s="196"/>
      <c r="F40" s="196"/>
      <c r="G40" s="64"/>
      <c r="H40" s="86">
        <f t="shared" si="0"/>
        <v>0</v>
      </c>
      <c r="I40" s="508">
        <f>SUM(H40:H43)</f>
        <v>1</v>
      </c>
      <c r="K40" s="193"/>
      <c r="M40" s="196"/>
      <c r="N40" s="196"/>
      <c r="O40" s="196"/>
      <c r="P40" s="196"/>
      <c r="Q40" s="64"/>
    </row>
    <row r="41" spans="1:17" ht="25.5">
      <c r="A41" s="392"/>
      <c r="B41" s="267" t="s">
        <v>163</v>
      </c>
      <c r="C41" s="190"/>
      <c r="D41" s="190"/>
      <c r="E41" s="190"/>
      <c r="F41" s="190"/>
      <c r="G41" s="145"/>
      <c r="H41" s="191">
        <f t="shared" si="0"/>
        <v>0</v>
      </c>
      <c r="I41" s="512"/>
      <c r="K41" s="143"/>
      <c r="M41" s="190"/>
      <c r="N41" s="190"/>
      <c r="O41" s="190"/>
      <c r="P41" s="190"/>
      <c r="Q41" s="145"/>
    </row>
    <row r="42" spans="1:17" ht="12.75">
      <c r="A42" s="392"/>
      <c r="B42" s="29" t="s">
        <v>264</v>
      </c>
      <c r="C42" s="32"/>
      <c r="D42" s="32"/>
      <c r="E42" s="32"/>
      <c r="F42" s="32"/>
      <c r="G42" s="32"/>
      <c r="H42" s="27">
        <f t="shared" si="0"/>
        <v>0</v>
      </c>
      <c r="I42" s="512"/>
      <c r="K42" s="143"/>
      <c r="M42" s="32"/>
      <c r="N42" s="32"/>
      <c r="O42" s="32"/>
      <c r="P42" s="32"/>
      <c r="Q42" s="32"/>
    </row>
    <row r="43" spans="1:17" ht="15" customHeight="1" thickBot="1">
      <c r="A43" s="403"/>
      <c r="B43" s="67" t="s">
        <v>68</v>
      </c>
      <c r="C43" s="194"/>
      <c r="D43" s="194"/>
      <c r="E43" s="194">
        <v>1</v>
      </c>
      <c r="F43" s="194"/>
      <c r="G43" s="68"/>
      <c r="H43" s="69">
        <f t="shared" si="0"/>
        <v>1</v>
      </c>
      <c r="I43" s="511"/>
      <c r="K43" s="193"/>
      <c r="M43" s="194"/>
      <c r="N43" s="194"/>
      <c r="O43" s="194">
        <v>1</v>
      </c>
      <c r="P43" s="194"/>
      <c r="Q43" s="68"/>
    </row>
    <row r="44" spans="1:17" ht="12.75">
      <c r="A44" s="402" t="s">
        <v>267</v>
      </c>
      <c r="B44" s="63" t="s">
        <v>69</v>
      </c>
      <c r="C44" s="196"/>
      <c r="D44" s="196"/>
      <c r="E44" s="196"/>
      <c r="F44" s="196"/>
      <c r="G44" s="64"/>
      <c r="H44" s="65">
        <f t="shared" si="0"/>
        <v>0</v>
      </c>
      <c r="I44" s="508">
        <f>SUM(H44:H47)</f>
        <v>4</v>
      </c>
      <c r="K44" s="193"/>
      <c r="M44" s="196"/>
      <c r="N44" s="196"/>
      <c r="O44" s="196"/>
      <c r="P44" s="196"/>
      <c r="Q44" s="64"/>
    </row>
    <row r="45" spans="1:17" ht="12.75">
      <c r="A45" s="411"/>
      <c r="B45" s="29" t="s">
        <v>70</v>
      </c>
      <c r="C45" s="193">
        <v>2</v>
      </c>
      <c r="D45" s="193"/>
      <c r="E45" s="193">
        <v>1</v>
      </c>
      <c r="F45" s="193">
        <v>1</v>
      </c>
      <c r="G45" s="32"/>
      <c r="H45" s="27">
        <f t="shared" si="0"/>
        <v>4</v>
      </c>
      <c r="I45" s="509"/>
      <c r="K45" s="193">
        <v>2</v>
      </c>
      <c r="M45" s="193">
        <v>2</v>
      </c>
      <c r="N45" s="193"/>
      <c r="O45" s="193">
        <v>1</v>
      </c>
      <c r="P45" s="193">
        <v>1</v>
      </c>
      <c r="Q45" s="32"/>
    </row>
    <row r="46" spans="1:17" ht="25.5">
      <c r="A46" s="412"/>
      <c r="B46" s="219" t="s">
        <v>206</v>
      </c>
      <c r="C46" s="190"/>
      <c r="D46" s="190"/>
      <c r="E46" s="190"/>
      <c r="F46" s="190"/>
      <c r="G46" s="190"/>
      <c r="H46" s="144">
        <f t="shared" si="0"/>
        <v>0</v>
      </c>
      <c r="I46" s="510"/>
      <c r="K46" s="143"/>
      <c r="M46" s="190"/>
      <c r="N46" s="190"/>
      <c r="O46" s="190"/>
      <c r="P46" s="190"/>
      <c r="Q46" s="190"/>
    </row>
    <row r="47" spans="1:17" ht="13.5" thickBot="1">
      <c r="A47" s="403"/>
      <c r="B47" s="67" t="s">
        <v>71</v>
      </c>
      <c r="C47" s="194"/>
      <c r="D47" s="194"/>
      <c r="E47" s="194"/>
      <c r="F47" s="194"/>
      <c r="G47" s="68"/>
      <c r="H47" s="69">
        <f t="shared" si="0"/>
        <v>0</v>
      </c>
      <c r="I47" s="511"/>
      <c r="K47" s="193"/>
      <c r="M47" s="194"/>
      <c r="N47" s="194"/>
      <c r="O47" s="194"/>
      <c r="P47" s="194"/>
      <c r="Q47" s="68"/>
    </row>
    <row r="48" spans="1:17" ht="12.75">
      <c r="A48" s="391" t="s">
        <v>200</v>
      </c>
      <c r="B48" s="63" t="s">
        <v>72</v>
      </c>
      <c r="C48" s="196">
        <v>2</v>
      </c>
      <c r="D48" s="196"/>
      <c r="E48" s="196">
        <v>1</v>
      </c>
      <c r="F48" s="196">
        <v>1</v>
      </c>
      <c r="G48" s="64"/>
      <c r="H48" s="65">
        <f t="shared" si="0"/>
        <v>4</v>
      </c>
      <c r="I48" s="513">
        <f>SUM(H48:H52)</f>
        <v>13</v>
      </c>
      <c r="K48" s="193">
        <v>2</v>
      </c>
      <c r="M48" s="196">
        <v>2</v>
      </c>
      <c r="N48" s="196"/>
      <c r="O48" s="196">
        <v>1</v>
      </c>
      <c r="P48" s="196">
        <v>1</v>
      </c>
      <c r="Q48" s="64"/>
    </row>
    <row r="49" spans="1:17" ht="25.5">
      <c r="A49" s="392"/>
      <c r="B49" s="29" t="s">
        <v>114</v>
      </c>
      <c r="C49" s="193"/>
      <c r="D49" s="193"/>
      <c r="E49" s="193"/>
      <c r="F49" s="193"/>
      <c r="G49" s="27"/>
      <c r="H49" s="27">
        <f>SUM(C49:G49)</f>
        <v>0</v>
      </c>
      <c r="I49" s="514"/>
      <c r="K49" s="193"/>
      <c r="M49" s="193"/>
      <c r="N49" s="193"/>
      <c r="O49" s="193"/>
      <c r="P49" s="193"/>
      <c r="Q49" s="27"/>
    </row>
    <row r="50" spans="1:17" ht="25.5">
      <c r="A50" s="392"/>
      <c r="B50" s="72" t="s">
        <v>172</v>
      </c>
      <c r="C50" s="193">
        <v>1</v>
      </c>
      <c r="D50" s="193">
        <v>2</v>
      </c>
      <c r="E50" s="193"/>
      <c r="F50" s="193"/>
      <c r="G50" s="73"/>
      <c r="H50" s="59">
        <f>SUM(C50:G50)</f>
        <v>3</v>
      </c>
      <c r="I50" s="514"/>
      <c r="K50" s="193">
        <v>1</v>
      </c>
      <c r="M50" s="193">
        <v>1</v>
      </c>
      <c r="N50" s="193">
        <v>2</v>
      </c>
      <c r="O50" s="193"/>
      <c r="P50" s="193"/>
      <c r="Q50" s="73"/>
    </row>
    <row r="51" spans="1:17" ht="38.25">
      <c r="A51" s="392"/>
      <c r="B51" s="72" t="s">
        <v>120</v>
      </c>
      <c r="C51" s="195">
        <v>2</v>
      </c>
      <c r="D51" s="195">
        <v>1</v>
      </c>
      <c r="E51" s="195">
        <v>1</v>
      </c>
      <c r="F51" s="195">
        <v>2</v>
      </c>
      <c r="G51" s="73"/>
      <c r="H51" s="59">
        <f t="shared" si="0"/>
        <v>6</v>
      </c>
      <c r="I51" s="514"/>
      <c r="K51" s="193">
        <v>2</v>
      </c>
      <c r="M51" s="195">
        <v>2</v>
      </c>
      <c r="N51" s="195">
        <v>1</v>
      </c>
      <c r="O51" s="195">
        <v>1</v>
      </c>
      <c r="P51" s="195">
        <v>2</v>
      </c>
      <c r="Q51" s="73"/>
    </row>
    <row r="52" spans="1:17" ht="39" thickBot="1">
      <c r="A52" s="393"/>
      <c r="B52" s="159" t="s">
        <v>173</v>
      </c>
      <c r="C52" s="203"/>
      <c r="D52" s="203"/>
      <c r="E52" s="203"/>
      <c r="F52" s="203"/>
      <c r="G52" s="124"/>
      <c r="H52" s="127">
        <f t="shared" si="0"/>
        <v>0</v>
      </c>
      <c r="I52" s="515"/>
      <c r="K52" s="34"/>
      <c r="M52" s="203"/>
      <c r="N52" s="203"/>
      <c r="O52" s="203"/>
      <c r="P52" s="203"/>
      <c r="Q52" s="124"/>
    </row>
    <row r="53" spans="1:17" ht="12.75">
      <c r="A53" s="402" t="s">
        <v>11</v>
      </c>
      <c r="B53" s="74" t="s">
        <v>157</v>
      </c>
      <c r="C53" s="75"/>
      <c r="D53" s="75"/>
      <c r="E53" s="75"/>
      <c r="F53" s="75"/>
      <c r="G53" s="76"/>
      <c r="H53" s="76">
        <f t="shared" si="0"/>
        <v>0</v>
      </c>
      <c r="I53" s="508">
        <f>SUM(H53:H55)</f>
        <v>1</v>
      </c>
      <c r="K53" s="34"/>
      <c r="M53" s="75"/>
      <c r="N53" s="75"/>
      <c r="O53" s="75"/>
      <c r="P53" s="75"/>
      <c r="Q53" s="76"/>
    </row>
    <row r="54" spans="1:17" ht="12.75">
      <c r="A54" s="392"/>
      <c r="B54" s="159" t="s">
        <v>196</v>
      </c>
      <c r="C54" s="34"/>
      <c r="D54" s="34"/>
      <c r="E54" s="34"/>
      <c r="F54" s="34"/>
      <c r="G54" s="125"/>
      <c r="H54" s="125">
        <f>SUM(C54:G54)</f>
        <v>0</v>
      </c>
      <c r="I54" s="512"/>
      <c r="K54" s="34"/>
      <c r="M54" s="34"/>
      <c r="N54" s="34"/>
      <c r="O54" s="34"/>
      <c r="P54" s="34"/>
      <c r="Q54" s="125"/>
    </row>
    <row r="55" spans="1:17" ht="26.25" thickBot="1">
      <c r="A55" s="403"/>
      <c r="B55" s="215" t="s">
        <v>131</v>
      </c>
      <c r="C55" s="202"/>
      <c r="D55" s="202"/>
      <c r="E55" s="202"/>
      <c r="F55" s="202">
        <v>1</v>
      </c>
      <c r="G55" s="139"/>
      <c r="H55" s="140">
        <f t="shared" si="0"/>
        <v>1</v>
      </c>
      <c r="I55" s="511"/>
      <c r="K55" s="137"/>
      <c r="M55" s="202"/>
      <c r="N55" s="202"/>
      <c r="O55" s="202"/>
      <c r="P55" s="202">
        <v>1</v>
      </c>
      <c r="Q55" s="139"/>
    </row>
    <row r="56" spans="1:17" ht="12.75">
      <c r="A56" s="402" t="s">
        <v>12</v>
      </c>
      <c r="B56" s="63" t="s">
        <v>73</v>
      </c>
      <c r="C56" s="196"/>
      <c r="D56" s="196"/>
      <c r="E56" s="196">
        <v>1</v>
      </c>
      <c r="F56" s="196"/>
      <c r="G56" s="64"/>
      <c r="H56" s="65">
        <f t="shared" si="0"/>
        <v>1</v>
      </c>
      <c r="I56" s="508">
        <f>SUM(H56:H57)</f>
        <v>6</v>
      </c>
      <c r="K56" s="193"/>
      <c r="M56" s="196"/>
      <c r="N56" s="196"/>
      <c r="O56" s="196">
        <v>1</v>
      </c>
      <c r="P56" s="196"/>
      <c r="Q56" s="64"/>
    </row>
    <row r="57" spans="1:17" ht="26.25" thickBot="1">
      <c r="A57" s="403"/>
      <c r="B57" s="215" t="s">
        <v>113</v>
      </c>
      <c r="C57" s="139">
        <v>1</v>
      </c>
      <c r="D57" s="139">
        <v>3</v>
      </c>
      <c r="E57" s="139"/>
      <c r="F57" s="139">
        <v>1</v>
      </c>
      <c r="G57" s="139"/>
      <c r="H57" s="140">
        <f t="shared" si="0"/>
        <v>5</v>
      </c>
      <c r="I57" s="511"/>
      <c r="K57" s="137"/>
      <c r="M57" s="359">
        <v>1</v>
      </c>
      <c r="N57" s="359">
        <v>3</v>
      </c>
      <c r="O57" s="139"/>
      <c r="P57" s="139">
        <v>1</v>
      </c>
      <c r="Q57" s="139"/>
    </row>
    <row r="58" spans="1:17" ht="13.5" thickBot="1">
      <c r="A58" s="410" t="s">
        <v>13</v>
      </c>
      <c r="B58" s="401"/>
      <c r="C58" s="93">
        <f aca="true" t="shared" si="1" ref="C58:I58">SUM(C6:C57)</f>
        <v>18</v>
      </c>
      <c r="D58" s="93">
        <f t="shared" si="1"/>
        <v>23</v>
      </c>
      <c r="E58" s="93">
        <f t="shared" si="1"/>
        <v>17</v>
      </c>
      <c r="F58" s="93">
        <f t="shared" si="1"/>
        <v>19</v>
      </c>
      <c r="G58" s="93">
        <f t="shared" si="1"/>
        <v>1</v>
      </c>
      <c r="H58" s="93">
        <f t="shared" si="1"/>
        <v>78</v>
      </c>
      <c r="I58" s="136">
        <f t="shared" si="1"/>
        <v>78</v>
      </c>
      <c r="K58" s="193">
        <f>SUM(K6:K57)</f>
        <v>15</v>
      </c>
      <c r="M58" s="93">
        <f>SUM(M6:M57)</f>
        <v>18</v>
      </c>
      <c r="N58" s="93">
        <f>SUM(N6:N57)</f>
        <v>23</v>
      </c>
      <c r="O58" s="93">
        <f>SUM(O6:O57)</f>
        <v>17</v>
      </c>
      <c r="P58" s="93">
        <f>SUM(P6:P57)</f>
        <v>19</v>
      </c>
      <c r="Q58" s="93">
        <f>SUM(Q6:Q57)</f>
        <v>1</v>
      </c>
    </row>
    <row r="59" ht="12.75"/>
  </sheetData>
  <sheetProtection/>
  <mergeCells count="39">
    <mergeCell ref="I10:I11"/>
    <mergeCell ref="A10:A11"/>
    <mergeCell ref="A1:I1"/>
    <mergeCell ref="A4:B5"/>
    <mergeCell ref="C4:G4"/>
    <mergeCell ref="H4:H5"/>
    <mergeCell ref="I4:I5"/>
    <mergeCell ref="A7:A9"/>
    <mergeCell ref="I7:I9"/>
    <mergeCell ref="A2:I2"/>
    <mergeCell ref="A3:I3"/>
    <mergeCell ref="I38:I39"/>
    <mergeCell ref="A40:A43"/>
    <mergeCell ref="A22:A29"/>
    <mergeCell ref="I22:I29"/>
    <mergeCell ref="A30:A31"/>
    <mergeCell ref="I30:I31"/>
    <mergeCell ref="B16:B17"/>
    <mergeCell ref="I16:I18"/>
    <mergeCell ref="A12:A15"/>
    <mergeCell ref="I12:I15"/>
    <mergeCell ref="A53:A55"/>
    <mergeCell ref="I53:I55"/>
    <mergeCell ref="A32:A37"/>
    <mergeCell ref="I32:I37"/>
    <mergeCell ref="A38:A39"/>
    <mergeCell ref="A16:A18"/>
    <mergeCell ref="A19:A21"/>
    <mergeCell ref="I19:I21"/>
    <mergeCell ref="M4:Q4"/>
    <mergeCell ref="K4:K5"/>
    <mergeCell ref="A58:B58"/>
    <mergeCell ref="A44:A47"/>
    <mergeCell ref="I44:I47"/>
    <mergeCell ref="I40:I43"/>
    <mergeCell ref="A48:A52"/>
    <mergeCell ref="I48:I52"/>
    <mergeCell ref="A56:A57"/>
    <mergeCell ref="I56:I57"/>
  </mergeCells>
  <printOptions/>
  <pageMargins left="0.7" right="0.7" top="0.75" bottom="0.75" header="0.3" footer="0.3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Пискунова Ирина Васильевна</cp:lastModifiedBy>
  <cp:lastPrinted>2019-12-06T16:52:55Z</cp:lastPrinted>
  <dcterms:created xsi:type="dcterms:W3CDTF">2007-10-25T07:17:00Z</dcterms:created>
  <dcterms:modified xsi:type="dcterms:W3CDTF">2022-04-27T11:06:22Z</dcterms:modified>
  <cp:category/>
  <cp:version/>
  <cp:contentType/>
  <cp:contentStatus/>
</cp:coreProperties>
</file>