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250" windowHeight="12075" tabRatio="663" activeTab="0"/>
  </bookViews>
  <sheets>
    <sheet name="Б+К МАГ ОФО" sheetId="1" r:id="rId1"/>
    <sheet name="вакансии бюдж ОФО" sheetId="2" r:id="rId2"/>
    <sheet name="вакансии комм ОФО" sheetId="3" r:id="rId3"/>
    <sheet name="УГС МАГ ОФО" sheetId="4" r:id="rId4"/>
    <sheet name="АО Б+К МАГ ОФО" sheetId="5" r:id="rId5"/>
    <sheet name="ОРД" sheetId="6" r:id="rId6"/>
  </sheets>
  <definedNames>
    <definedName name="_xlnm.Print_Area" localSheetId="4">'АО Б+К МАГ ОФО'!$A$1:$F$53</definedName>
    <definedName name="_xlnm.Print_Area" localSheetId="0">'Б+К МАГ ОФО'!$A$1:$K$54</definedName>
    <definedName name="_xlnm.Print_Area" localSheetId="5">'ОРД'!$A$1:$G$6</definedName>
  </definedNames>
  <calcPr fullCalcOnLoad="1"/>
</workbook>
</file>

<file path=xl/sharedStrings.xml><?xml version="1.0" encoding="utf-8"?>
<sst xmlns="http://schemas.openxmlformats.org/spreadsheetml/2006/main" count="431" uniqueCount="218">
  <si>
    <t>Всего</t>
  </si>
  <si>
    <t>Русской филологии</t>
  </si>
  <si>
    <t>Осетинской филологии</t>
  </si>
  <si>
    <t>Исторический</t>
  </si>
  <si>
    <t>Юридический</t>
  </si>
  <si>
    <t>Психолого-педагогический</t>
  </si>
  <si>
    <t>Химии, биологии и биотехнологии</t>
  </si>
  <si>
    <t>Экономики и управления</t>
  </si>
  <si>
    <t>Журналистики</t>
  </si>
  <si>
    <t>Международных отношений</t>
  </si>
  <si>
    <t>Географии и геоэкологии</t>
  </si>
  <si>
    <t>Физико-технический</t>
  </si>
  <si>
    <t>Факультет, специальность</t>
  </si>
  <si>
    <t>Факультет, направление</t>
  </si>
  <si>
    <t>1 курс</t>
  </si>
  <si>
    <t>Всего на 1 курсе</t>
  </si>
  <si>
    <t>2 курс</t>
  </si>
  <si>
    <t>Всего на 2 курсе</t>
  </si>
  <si>
    <t>Всего на ф-те</t>
  </si>
  <si>
    <t>бюджет</t>
  </si>
  <si>
    <t>договор</t>
  </si>
  <si>
    <t xml:space="preserve">                                                                                ИТОГО</t>
  </si>
  <si>
    <t>итого</t>
  </si>
  <si>
    <t>01.04.01 Математика по программе "Математический анализ"</t>
  </si>
  <si>
    <t>01.04.01 Математика по программе "Алгебра"</t>
  </si>
  <si>
    <t>01.04.02 Прикладная математика и информатика по программе "Математическое и информационное обеспечение экономической деятельности</t>
  </si>
  <si>
    <t>03.04.02  Физика по программе "Физика полупроводников. Микроэлектроника"</t>
  </si>
  <si>
    <t>29.04.05  Конструирование изделий легкой промышленности по программе "Конструирование швейных изделий"</t>
  </si>
  <si>
    <t>54.04.01  Дизайн по программе "Дизайн костюма"</t>
  </si>
  <si>
    <t>04.04.01  Химия по программе "Органическая химия"</t>
  </si>
  <si>
    <t>04.04.01  Химия по программе "Аналитическая химия"</t>
  </si>
  <si>
    <t>06.04.01  Биология программе «Экология»</t>
  </si>
  <si>
    <t>06.04.01  Биология по программе «Микробиология»</t>
  </si>
  <si>
    <t>19.04.02 Продукты питания из растительного сырья по программе "Современные технологии пищевых производств"</t>
  </si>
  <si>
    <t>05.04.02  География по программе "Экономическая и социальная география"</t>
  </si>
  <si>
    <t>05.04.06  Экология и природопользование по программе «Геоэкология»</t>
  </si>
  <si>
    <t>05.04.06  Экология и природопользование по программе "Экспертная деятельность в экологии"</t>
  </si>
  <si>
    <t>37.04.01  Психология по программе "Социальня психология"</t>
  </si>
  <si>
    <t>37.04.01  Психология по программе "Психология семьи и семейное психоконсультирование"</t>
  </si>
  <si>
    <t>39.04.02  Социальная работа по программе "Социальная работа с разными группами населения"</t>
  </si>
  <si>
    <t>44.04.01 Педагогическое образование по программе "Педагогическая инноватика"</t>
  </si>
  <si>
    <t>44.04.01 Педагогическое образование по программе "Инновационные процессы в образовании"</t>
  </si>
  <si>
    <t>44.04.02 Психолого-педагогическое образование по программе "Управление образовательной организацией"</t>
  </si>
  <si>
    <t>44.04.02 Психолого-педагогическое образование по программе "Бизнес-педагогика"</t>
  </si>
  <si>
    <t>38.04.01  Экономика по программе "Финансовая экономика"</t>
  </si>
  <si>
    <t xml:space="preserve">38.04.01  Экономика по программе "Международный бизнес" </t>
  </si>
  <si>
    <t>38.04.01  Экономика по программе "Экономика фирмы"</t>
  </si>
  <si>
    <t>38.04.01  Экономика по программе "Налоги и налоговое консультирование"</t>
  </si>
  <si>
    <t>38.04.01  Экономика по программе "Налоги. Бухгалтерский учет. Налоговый консалтинг"</t>
  </si>
  <si>
    <t>38.04.08 Финансы и кредит по программе "Банки и банковская деятельность"</t>
  </si>
  <si>
    <t>38.04.02  Менеджмент  по программе "Управление проектами и программами"</t>
  </si>
  <si>
    <t>38.04.02  Менеджмент  по программе "Маркетинг, реклама и связи с общественностью"</t>
  </si>
  <si>
    <t>43.04.02 Туризм по программе "Управление туристическим бизнесом"</t>
  </si>
  <si>
    <t>40.04.01 Юриспруденция по программе "Конституционное право; Муниципальное право"</t>
  </si>
  <si>
    <t xml:space="preserve">40.04.01 Юриспруденция по программе "Гражданское право" </t>
  </si>
  <si>
    <t>40.04.01 Юриспруденция по программе "Уголовное право и криминология"</t>
  </si>
  <si>
    <t>40.04.01 Юриспруденция по программе "Юрист в правоохранительной деятельности"</t>
  </si>
  <si>
    <t>42.04.02 Журналистика по программе "Актуальная журналистика"</t>
  </si>
  <si>
    <t>45.04.01  Филология по программе "Русская литература"</t>
  </si>
  <si>
    <t>45.04.01  Филология по программе "Русский язык"</t>
  </si>
  <si>
    <t>45.04.01 Филология по программе "Литература народов РФ (осетинская литература)"</t>
  </si>
  <si>
    <t>45.04.01 Филология по программе "Языки народов мира (осетинская литература)"</t>
  </si>
  <si>
    <t>44.04.01 Педагогическое образование по программе "Преподавание осетинского языка в поликультурной среде"</t>
  </si>
  <si>
    <t>1 - до 17.01.2021</t>
  </si>
  <si>
    <t>45.04.02 Лингвистика по программе "Теория обучения иностранным языкам и межкультурная коммуникация"</t>
  </si>
  <si>
    <t>45.04.02 Лингвистика по программе "Межкультурная коммуникация и теория обучения иностранным языкам"</t>
  </si>
  <si>
    <t>45.04.02 Лингвистика по программе "Сравнительное языкознание"</t>
  </si>
  <si>
    <t>39.04.01  Социология по программе "Современные методы и технологии в изучении социальных проблем общества"</t>
  </si>
  <si>
    <t>46.04.01  История по программе "Историческая политология"</t>
  </si>
  <si>
    <t>46.04.01  История по программе "История и культура регионов России"</t>
  </si>
  <si>
    <t>48.04.01  Теология по программе "Межконфессиональный диалог и межкультурная коммуникация"</t>
  </si>
  <si>
    <t>58.04.01  Востоковедение и африканистика "Иран в современную эпоху"</t>
  </si>
  <si>
    <t>31.08.73 Стоматология терапевтическая</t>
  </si>
  <si>
    <t>38.04.04 Государственное и муниципальное управление</t>
  </si>
  <si>
    <t xml:space="preserve">03.04.02  Физика по программе "Физика полупроводников. Микроэлектроника" </t>
  </si>
  <si>
    <t>1 - до 20.01.2021</t>
  </si>
  <si>
    <t>1 - до 01.06.2021</t>
  </si>
  <si>
    <t>1 - до 23.06.2021</t>
  </si>
  <si>
    <t>1 - до 01.06.2021   1 - до 31.12.2020</t>
  </si>
  <si>
    <t xml:space="preserve">1 - до 01.05.2021 </t>
  </si>
  <si>
    <t>1 - до 02.07.2021</t>
  </si>
  <si>
    <t>1 - до 01.07.2021</t>
  </si>
  <si>
    <t>1 - до 17.04.2021</t>
  </si>
  <si>
    <t>Из них в в академическом отпуске:</t>
  </si>
  <si>
    <t>1 курс:</t>
  </si>
  <si>
    <t>Юриспруденция (Конституционное право; муниципальное право)</t>
  </si>
  <si>
    <t>Лингвистика</t>
  </si>
  <si>
    <t>2 бюдж.</t>
  </si>
  <si>
    <t>Физика</t>
  </si>
  <si>
    <t>1 бюдж.</t>
  </si>
  <si>
    <t>Юриспруденция (Уголовное право и криминология)</t>
  </si>
  <si>
    <t>2 курс:</t>
  </si>
  <si>
    <t>Юриспруденция (Гражданское право)</t>
  </si>
  <si>
    <t>Экономика (финансовая экономика)</t>
  </si>
  <si>
    <t>Социология</t>
  </si>
  <si>
    <t>Филология (осет.)</t>
  </si>
  <si>
    <t>Химия (органич.)</t>
  </si>
  <si>
    <t>Социальная работа</t>
  </si>
  <si>
    <t>Психология</t>
  </si>
  <si>
    <t xml:space="preserve">Филология (осет.) </t>
  </si>
  <si>
    <t>1 комм.</t>
  </si>
  <si>
    <t>2 комм.</t>
  </si>
  <si>
    <t>Математики и компьютерных наук</t>
  </si>
  <si>
    <t xml:space="preserve">Медицинский факультет </t>
  </si>
  <si>
    <r>
      <t xml:space="preserve">Педагогическое образование (Преподавание осет. яз в ПС) </t>
    </r>
    <r>
      <rPr>
        <sz val="9"/>
        <color indexed="8"/>
        <rFont val="Arial"/>
        <family val="2"/>
      </rPr>
      <t xml:space="preserve"> 1 бюдж.</t>
    </r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</si>
  <si>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</si>
  <si>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>Кол-во вакантных бюджетных    мест на               1 курсе</t>
  </si>
  <si>
    <t>Кол-во вакантных бюджетных    мест на               2 курсе</t>
  </si>
  <si>
    <t>зачисление в 2020 году</t>
  </si>
  <si>
    <t>зачисление в 2019 году</t>
  </si>
  <si>
    <t>КЦП</t>
  </si>
  <si>
    <t>кол-во студ.</t>
  </si>
  <si>
    <t>01.00.00 Математика и механика</t>
  </si>
  <si>
    <t>01.04.01 Математика</t>
  </si>
  <si>
    <t>01.04.02 Прикладная математика и информатика</t>
  </si>
  <si>
    <t>03.00.00 Физика и астрономия</t>
  </si>
  <si>
    <t>03.04.02 Физика</t>
  </si>
  <si>
    <t>04.00.00 Химия</t>
  </si>
  <si>
    <t>04.04.01 Химия</t>
  </si>
  <si>
    <t>05.00.00 Науки о Земле</t>
  </si>
  <si>
    <t>05.04.02 География</t>
  </si>
  <si>
    <t>05.04.06 Экология и природопользование</t>
  </si>
  <si>
    <t>06.00.00 Биологические науки</t>
  </si>
  <si>
    <t>06.04.01 Биология</t>
  </si>
  <si>
    <t>29.00.00 Технологии легкой промышленности</t>
  </si>
  <si>
    <t>29.04.05 Конструирование изделий легкой промышленности</t>
  </si>
  <si>
    <t>37.00.00 Психологические науки</t>
  </si>
  <si>
    <t>37.04.01 Психология</t>
  </si>
  <si>
    <t>38.00.00 Экономика и управление</t>
  </si>
  <si>
    <r>
      <t>38.04.01 Экономика</t>
    </r>
    <r>
      <rPr>
        <sz val="10"/>
        <rFont val="Times New Roman"/>
        <family val="1"/>
      </rPr>
      <t>, всего, в т.ч.:</t>
    </r>
  </si>
  <si>
    <t>программа "Финансовая экономика"</t>
  </si>
  <si>
    <t>программа "Налоги и налоговое консультирование"</t>
  </si>
  <si>
    <t>программа "Экономика фирмы"</t>
  </si>
  <si>
    <t>38.04.02 Менеджмент</t>
  </si>
  <si>
    <t>38.04.08 Финансы и кредит</t>
  </si>
  <si>
    <t>39.00.00 Социология и социальная работа</t>
  </si>
  <si>
    <t>39.04.01 Социология</t>
  </si>
  <si>
    <t>39.04.02 Социальная работа</t>
  </si>
  <si>
    <t>39.04.03 Организация работы с молодежью</t>
  </si>
  <si>
    <t>40.00.00 Юриспруденция</t>
  </si>
  <si>
    <t>40.04.01 Юриспруденция, всего, в т.ч.:</t>
  </si>
  <si>
    <t>программа "Конституционное право; муниципальное право"</t>
  </si>
  <si>
    <t>программа "Гражданское право"</t>
  </si>
  <si>
    <t>программа "Уголовное право и криминология"</t>
  </si>
  <si>
    <t>42.00.00 Средства массовой информации и информационно-библиотечное дело</t>
  </si>
  <si>
    <t>42.04.02 Журналистика</t>
  </si>
  <si>
    <t>43.00.00 Сервис и туризм</t>
  </si>
  <si>
    <t>43.0.02 Туризм</t>
  </si>
  <si>
    <t>44.00.00 Образование и педагогические науки</t>
  </si>
  <si>
    <t>45.00.00 Языкознание и литературоведение</t>
  </si>
  <si>
    <r>
      <t>45.04.01 Филология</t>
    </r>
    <r>
      <rPr>
        <sz val="10"/>
        <rFont val="Times New Roman"/>
        <family val="1"/>
      </rPr>
      <t>, всего, в т.ч.:</t>
    </r>
  </si>
  <si>
    <t>45.04.02 Лингвистика</t>
  </si>
  <si>
    <t>46.00.00 История и археология</t>
  </si>
  <si>
    <t>46.04.01 История</t>
  </si>
  <si>
    <t>48.04.01 Теология</t>
  </si>
  <si>
    <t>58.04.01 Востоковедение и африканистика</t>
  </si>
  <si>
    <t>ИТОГО:</t>
  </si>
  <si>
    <t>Кол-во вакантных мест с полным возмещ. затрат на 1 курсе</t>
  </si>
  <si>
    <t>Кол-во вакантных мест с полным возмещ. затрат на 2 курсе</t>
  </si>
  <si>
    <t>Контингент студентов очной формы обучения (бюджет + ком.прием) по укрупненным группам специальностей и направлениям подготовки (УГС)</t>
  </si>
  <si>
    <t>в т.ч.</t>
  </si>
  <si>
    <t>29.00.00  Технологии легкой промышленности</t>
  </si>
  <si>
    <t>29.04.05  Конструирование изделий легкой промышленности</t>
  </si>
  <si>
    <t>38.04.01 Экономика, всего, в т.ч.:</t>
  </si>
  <si>
    <t>40.04.01 Юриспруденция, всего:</t>
  </si>
  <si>
    <t>программа "конституционное право; муниципальное право"</t>
  </si>
  <si>
    <t>программа "гражданское право"</t>
  </si>
  <si>
    <t>программа "уголовное право и криминология"</t>
  </si>
  <si>
    <t>программа "юрист в правоохранительной деятельности"</t>
  </si>
  <si>
    <t>43.04.02 Туризм</t>
  </si>
  <si>
    <t>44.04.01 Педагогическое образование</t>
  </si>
  <si>
    <t>45.04.01 Филология, всего, в т.ч.:</t>
  </si>
  <si>
    <t>программы "Русская литература", "Русский язык"</t>
  </si>
  <si>
    <t>программы "Литература народов РФ (осетинская литература)", "Языки народов РФ (осетинский язык)"</t>
  </si>
  <si>
    <t>48.00.00 Теология</t>
  </si>
  <si>
    <t>58.00.00 Востоковедение и африканистика</t>
  </si>
  <si>
    <t>всего студентов:</t>
  </si>
  <si>
    <t>19.04.02 Продукты питания из растительного сырья</t>
  </si>
  <si>
    <t>19.00.00  Промышленная экология и биотехнологии</t>
  </si>
  <si>
    <t>41.00.00 Политические науки и регионоведение</t>
  </si>
  <si>
    <t>41.04.01 Зарубежное регионоведение</t>
  </si>
  <si>
    <t>44.04.02 Психолого-педагогическое образование (Управление образовательной организацией)</t>
  </si>
  <si>
    <t>54.00.00  Изобразительное и прикладные виды искусств</t>
  </si>
  <si>
    <t>54.04.01 Дизайн</t>
  </si>
  <si>
    <t>программа "Русская литература" 1 курс "Русский язык" 2 курс</t>
  </si>
  <si>
    <t>программа "Литература народов РФ (осетинская литература)" 1 курс                  "Языки народов  РФ (осетинский язык)" 2 курс</t>
  </si>
  <si>
    <t>программа "Преподавание осетинского языка в поликультурной среде"</t>
  </si>
  <si>
    <t>программа "Педагогическая инноватика" 1 курс "Инновационные процессы в образовании" 2 курс</t>
  </si>
  <si>
    <t>ком.пр</t>
  </si>
  <si>
    <t>44.04.02 Психолого-педагогическое образование</t>
  </si>
  <si>
    <t>45.04.01 Филология по программе "Языки народов РФ (осетинский язык)"</t>
  </si>
  <si>
    <t>43.04.02 Туризм по программе "Управление туристской индустрией"</t>
  </si>
  <si>
    <t>43.04.02 Туризм по программе "Управление туристским бизнесом"</t>
  </si>
  <si>
    <t xml:space="preserve">38.04.01  Экономика по программе "Международный бизнес и логистика" </t>
  </si>
  <si>
    <t>программа "Международный бизнес и логистика" 1 курс "Международный бизнес" 2 курс</t>
  </si>
  <si>
    <t>программы "финансовая экономика", "МБ", "МБ и логистика"</t>
  </si>
  <si>
    <t>программы "Экономика фирмы", "Налоги и налоговое консультирование", "Налоги. Бухгалтерский учет. Налоговый консалтинг"</t>
  </si>
  <si>
    <t>Билогия</t>
  </si>
  <si>
    <t>1 - до 12.10.2021</t>
  </si>
  <si>
    <t>1 - до 01.09.2021</t>
  </si>
  <si>
    <t>1 - до 01.10.2021</t>
  </si>
  <si>
    <t xml:space="preserve">1 - до 01.06.2021 </t>
  </si>
  <si>
    <t>Пед.образ (препод.осет.яз.)</t>
  </si>
  <si>
    <t>9 бюдж</t>
  </si>
  <si>
    <t>1 - до 05.11.2021</t>
  </si>
  <si>
    <t>Соц.раб</t>
  </si>
  <si>
    <t>1 - до 09.11.2021</t>
  </si>
  <si>
    <t>4 комм</t>
  </si>
  <si>
    <t>41.04.01 Зарубежное регионоведение по программе "Южный Кавказ в мировой политике и международных отношениях"</t>
  </si>
  <si>
    <t>СВЕДЕНИЯ  О КОЛИЧЕСТВЕ БЮДЖЕТНЫХ МЕСТ  по  ОЧНОЙ ФОРМЕ ОБУЧЕНИЯ   на 01.01.2021 г.</t>
  </si>
  <si>
    <t>СВЕДЕНИЯ  О КОЛИЧЕСТВЕ МЕСТ С ОПЛАТОЙ ОБУЧЕНИЯ   по  ОЧНОЙ ФОРМЕ   на 01.01.2021 г.</t>
  </si>
  <si>
    <t>Контингент ординаторов на 01.01. 2021 г. (бюджет + ком.прием)</t>
  </si>
  <si>
    <t>1 - до 01.05.2021   1 - до 12.11.2021</t>
  </si>
  <si>
    <t>4 комм.</t>
  </si>
  <si>
    <t>1 - до 27.06.2021  1 - до 19.10.2021     1 - до 09.11.2021    1 - до 23.12.2021</t>
  </si>
  <si>
    <t xml:space="preserve">                                                                                ИТОГО: 26 академистов</t>
  </si>
  <si>
    <t>Контингент студентов магистратуры ОФО на 01.01.2021 г. (бюджет + ком.прием)</t>
  </si>
  <si>
    <t xml:space="preserve">Численность студентов магистратуры ОФО (бюджет + ком. прием), находящихся в академическом отпуске на  01.01.2021 г.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</si>
</sst>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10"/>
      <name val="Arial Cyr"/>
      <family val="0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48"/>
      <name val="Times New Roman"/>
      <family val="1"/>
    </font>
    <font>
      <sz val="10"/>
      <color indexed="8"/>
      <name val="Calibri"/>
      <family val="2"/>
    </font>
    <font>
      <sz val="12"/>
      <color indexed="8"/>
      <name val="Arial Cyr"/>
      <family val="0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sz val="11"/>
      <color theme="1"/>
      <name val="Times New Roman"/>
      <family val="1"/>
    </font>
    <font>
      <b/>
      <sz val="11"/>
      <color rgb="FF00B05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3333FF"/>
      <name val="Times New Roman"/>
      <family val="1"/>
    </font>
    <font>
      <sz val="11"/>
      <color rgb="FF0000FF"/>
      <name val="Times New Roman"/>
      <family val="1"/>
    </font>
    <font>
      <sz val="12"/>
      <color theme="1"/>
      <name val="Arial Cyr"/>
      <family val="0"/>
    </font>
    <font>
      <sz val="10"/>
      <color theme="1"/>
      <name val="Calibri"/>
      <family val="2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BDD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ck"/>
      <right style="thin"/>
      <top/>
      <bottom style="thin"/>
    </border>
    <border>
      <left style="thin"/>
      <right style="thick"/>
      <top style="thin"/>
      <bottom style="thin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ck"/>
      <right style="thin"/>
      <top style="thin"/>
      <bottom style="thin"/>
    </border>
    <border>
      <left style="medium"/>
      <right style="thick"/>
      <top style="thin"/>
      <bottom style="thin"/>
    </border>
    <border>
      <left style="thick"/>
      <right/>
      <top/>
      <bottom style="thick"/>
    </border>
    <border>
      <left style="medium"/>
      <right style="medium"/>
      <top style="medium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/>
      <top style="thin"/>
      <bottom/>
    </border>
    <border>
      <left/>
      <right style="thin"/>
      <top/>
      <bottom style="thick"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23" xfId="0" applyFont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Alignment="1">
      <alignment/>
    </xf>
    <xf numFmtId="0" fontId="61" fillId="0" borderId="0" xfId="0" applyFont="1" applyFill="1" applyAlignment="1">
      <alignment/>
    </xf>
    <xf numFmtId="0" fontId="64" fillId="0" borderId="0" xfId="0" applyFont="1" applyAlignment="1">
      <alignment/>
    </xf>
    <xf numFmtId="0" fontId="62" fillId="0" borderId="0" xfId="0" applyFont="1" applyFill="1" applyAlignment="1">
      <alignment horizontal="center"/>
    </xf>
    <xf numFmtId="0" fontId="58" fillId="0" borderId="45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left" vertical="center"/>
    </xf>
    <xf numFmtId="0" fontId="3" fillId="33" borderId="49" xfId="0" applyFont="1" applyFill="1" applyBorder="1" applyAlignment="1">
      <alignment horizontal="left" vertical="center" wrapText="1"/>
    </xf>
    <xf numFmtId="0" fontId="57" fillId="0" borderId="41" xfId="0" applyFont="1" applyBorder="1" applyAlignment="1">
      <alignment horizontal="left" vertical="center" wrapText="1"/>
    </xf>
    <xf numFmtId="0" fontId="57" fillId="0" borderId="41" xfId="0" applyFont="1" applyBorder="1" applyAlignment="1">
      <alignment horizontal="left" vertical="center"/>
    </xf>
    <xf numFmtId="0" fontId="57" fillId="0" borderId="49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/>
    </xf>
    <xf numFmtId="0" fontId="3" fillId="33" borderId="50" xfId="0" applyFont="1" applyFill="1" applyBorder="1" applyAlignment="1">
      <alignment horizontal="left" vertical="center" wrapText="1"/>
    </xf>
    <xf numFmtId="0" fontId="57" fillId="0" borderId="51" xfId="0" applyFont="1" applyBorder="1" applyAlignment="1">
      <alignment horizontal="left" vertical="center"/>
    </xf>
    <xf numFmtId="0" fontId="57" fillId="0" borderId="52" xfId="0" applyFont="1" applyBorder="1" applyAlignment="1">
      <alignment horizontal="left" vertical="center"/>
    </xf>
    <xf numFmtId="0" fontId="57" fillId="0" borderId="50" xfId="0" applyFont="1" applyBorder="1" applyAlignment="1">
      <alignment horizontal="left" vertical="center"/>
    </xf>
    <xf numFmtId="0" fontId="57" fillId="0" borderId="53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 wrapText="1"/>
    </xf>
    <xf numFmtId="0" fontId="57" fillId="0" borderId="51" xfId="0" applyFont="1" applyFill="1" applyBorder="1" applyAlignment="1">
      <alignment horizontal="left" vertical="center"/>
    </xf>
    <xf numFmtId="0" fontId="57" fillId="0" borderId="52" xfId="0" applyFont="1" applyFill="1" applyBorder="1" applyAlignment="1">
      <alignment horizontal="left" vertical="center"/>
    </xf>
    <xf numFmtId="0" fontId="57" fillId="0" borderId="50" xfId="0" applyFont="1" applyFill="1" applyBorder="1" applyAlignment="1">
      <alignment horizontal="left" vertical="center"/>
    </xf>
    <xf numFmtId="0" fontId="57" fillId="0" borderId="52" xfId="0" applyFont="1" applyBorder="1" applyAlignment="1">
      <alignment horizontal="left" vertical="center" wrapText="1"/>
    </xf>
    <xf numFmtId="0" fontId="3" fillId="33" borderId="54" xfId="0" applyFont="1" applyFill="1" applyBorder="1" applyAlignment="1">
      <alignment horizontal="left" vertical="center" wrapText="1"/>
    </xf>
    <xf numFmtId="0" fontId="57" fillId="0" borderId="44" xfId="0" applyFont="1" applyBorder="1" applyAlignment="1">
      <alignment horizontal="left" vertical="center"/>
    </xf>
    <xf numFmtId="0" fontId="57" fillId="0" borderId="43" xfId="0" applyFont="1" applyBorder="1" applyAlignment="1">
      <alignment horizontal="left" vertical="center"/>
    </xf>
    <xf numFmtId="0" fontId="57" fillId="0" borderId="54" xfId="0" applyFont="1" applyBorder="1" applyAlignment="1">
      <alignment horizontal="left" vertical="center"/>
    </xf>
    <xf numFmtId="0" fontId="57" fillId="0" borderId="51" xfId="0" applyFont="1" applyBorder="1" applyAlignment="1">
      <alignment horizontal="left" vertical="center" wrapText="1"/>
    </xf>
    <xf numFmtId="0" fontId="4" fillId="34" borderId="55" xfId="52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5" xfId="52" applyFont="1" applyBorder="1" applyAlignment="1">
      <alignment vertical="center" wrapText="1"/>
      <protection/>
    </xf>
    <xf numFmtId="0" fontId="4" fillId="0" borderId="4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5" fillId="0" borderId="55" xfId="52" applyFont="1" applyBorder="1" applyAlignment="1">
      <alignment horizontal="right" vertical="center" wrapText="1"/>
      <protection/>
    </xf>
    <xf numFmtId="0" fontId="65" fillId="0" borderId="17" xfId="52" applyFont="1" applyBorder="1" applyAlignment="1">
      <alignment horizontal="right" vertical="center" wrapText="1"/>
      <protection/>
    </xf>
    <xf numFmtId="0" fontId="3" fillId="35" borderId="55" xfId="52" applyFont="1" applyFill="1" applyBorder="1" applyAlignment="1">
      <alignment vertical="center" wrapText="1"/>
      <protection/>
    </xf>
    <xf numFmtId="0" fontId="3" fillId="0" borderId="17" xfId="0" applyFont="1" applyBorder="1" applyAlignment="1">
      <alignment vertical="center"/>
    </xf>
    <xf numFmtId="0" fontId="3" fillId="0" borderId="55" xfId="0" applyFont="1" applyBorder="1" applyAlignment="1">
      <alignment wrapText="1"/>
    </xf>
    <xf numFmtId="0" fontId="65" fillId="0" borderId="55" xfId="0" applyFont="1" applyBorder="1" applyAlignment="1">
      <alignment horizontal="right" wrapText="1"/>
    </xf>
    <xf numFmtId="0" fontId="4" fillId="0" borderId="57" xfId="0" applyFont="1" applyBorder="1" applyAlignment="1">
      <alignment horizontal="right" vertical="center" wrapText="1"/>
    </xf>
    <xf numFmtId="0" fontId="3" fillId="19" borderId="58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1" fillId="34" borderId="35" xfId="0" applyFont="1" applyFill="1" applyBorder="1" applyAlignment="1">
      <alignment wrapText="1"/>
    </xf>
    <xf numFmtId="0" fontId="12" fillId="0" borderId="55" xfId="0" applyFont="1" applyBorder="1" applyAlignment="1">
      <alignment wrapText="1"/>
    </xf>
    <xf numFmtId="0" fontId="12" fillId="0" borderId="55" xfId="0" applyFont="1" applyBorder="1" applyAlignment="1">
      <alignment horizontal="left" wrapText="1"/>
    </xf>
    <xf numFmtId="0" fontId="12" fillId="36" borderId="10" xfId="0" applyFont="1" applyFill="1" applyBorder="1" applyAlignment="1">
      <alignment horizontal="center" vertical="center"/>
    </xf>
    <xf numFmtId="0" fontId="12" fillId="36" borderId="36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wrapText="1"/>
    </xf>
    <xf numFmtId="0" fontId="12" fillId="37" borderId="10" xfId="0" applyFont="1" applyFill="1" applyBorder="1" applyAlignment="1">
      <alignment horizontal="center" vertical="center"/>
    </xf>
    <xf numFmtId="0" fontId="12" fillId="37" borderId="36" xfId="0" applyFont="1" applyFill="1" applyBorder="1" applyAlignment="1">
      <alignment horizontal="center" vertical="center"/>
    </xf>
    <xf numFmtId="0" fontId="13" fillId="0" borderId="55" xfId="0" applyFont="1" applyBorder="1" applyAlignment="1">
      <alignment horizontal="right" wrapText="1"/>
    </xf>
    <xf numFmtId="0" fontId="12" fillId="38" borderId="10" xfId="0" applyFont="1" applyFill="1" applyBorder="1" applyAlignment="1">
      <alignment horizontal="center" vertical="center"/>
    </xf>
    <xf numFmtId="0" fontId="66" fillId="0" borderId="55" xfId="0" applyFont="1" applyFill="1" applyBorder="1" applyAlignment="1">
      <alignment horizontal="right" wrapText="1"/>
    </xf>
    <xf numFmtId="0" fontId="12" fillId="38" borderId="18" xfId="0" applyFont="1" applyFill="1" applyBorder="1" applyAlignment="1">
      <alignment horizontal="center" vertical="center"/>
    </xf>
    <xf numFmtId="0" fontId="12" fillId="38" borderId="3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0" fontId="12" fillId="35" borderId="55" xfId="0" applyFont="1" applyFill="1" applyBorder="1" applyAlignment="1">
      <alignment wrapText="1"/>
    </xf>
    <xf numFmtId="0" fontId="12" fillId="35" borderId="17" xfId="0" applyFont="1" applyFill="1" applyBorder="1" applyAlignment="1">
      <alignment wrapText="1"/>
    </xf>
    <xf numFmtId="0" fontId="66" fillId="0" borderId="55" xfId="0" applyFont="1" applyBorder="1" applyAlignment="1">
      <alignment horizontal="right" wrapText="1"/>
    </xf>
    <xf numFmtId="0" fontId="12" fillId="34" borderId="59" xfId="0" applyFont="1" applyFill="1" applyBorder="1" applyAlignment="1">
      <alignment horizontal="center" wrapText="1"/>
    </xf>
    <xf numFmtId="0" fontId="12" fillId="34" borderId="60" xfId="0" applyFont="1" applyFill="1" applyBorder="1" applyAlignment="1">
      <alignment horizontal="center" vertical="center"/>
    </xf>
    <xf numFmtId="0" fontId="4" fillId="39" borderId="55" xfId="52" applyFont="1" applyFill="1" applyBorder="1" applyAlignment="1">
      <alignment vertical="center" wrapText="1"/>
      <protection/>
    </xf>
    <xf numFmtId="0" fontId="4" fillId="39" borderId="17" xfId="52" applyFont="1" applyFill="1" applyBorder="1" applyAlignment="1">
      <alignment horizontal="left" vertical="center" wrapText="1"/>
      <protection/>
    </xf>
    <xf numFmtId="0" fontId="3" fillId="0" borderId="17" xfId="52" applyFont="1" applyBorder="1" applyAlignment="1">
      <alignment vertical="center" wrapText="1"/>
      <protection/>
    </xf>
    <xf numFmtId="0" fontId="65" fillId="35" borderId="55" xfId="52" applyFont="1" applyFill="1" applyBorder="1" applyAlignment="1">
      <alignment horizontal="right" vertical="center" wrapText="1"/>
      <protection/>
    </xf>
    <xf numFmtId="0" fontId="11" fillId="39" borderId="55" xfId="52" applyFont="1" applyFill="1" applyBorder="1" applyAlignment="1">
      <alignment vertical="center" wrapText="1"/>
      <protection/>
    </xf>
    <xf numFmtId="0" fontId="12" fillId="0" borderId="55" xfId="52" applyFont="1" applyBorder="1" applyAlignment="1">
      <alignment vertical="center" wrapText="1"/>
      <protection/>
    </xf>
    <xf numFmtId="0" fontId="11" fillId="39" borderId="17" xfId="52" applyFont="1" applyFill="1" applyBorder="1" applyAlignment="1">
      <alignment horizontal="left" vertical="center" wrapText="1"/>
      <protection/>
    </xf>
    <xf numFmtId="0" fontId="12" fillId="0" borderId="17" xfId="52" applyFont="1" applyBorder="1" applyAlignment="1">
      <alignment vertical="center" wrapText="1"/>
      <protection/>
    </xf>
    <xf numFmtId="0" fontId="11" fillId="34" borderId="55" xfId="52" applyFont="1" applyFill="1" applyBorder="1" applyAlignment="1">
      <alignment vertical="center" wrapText="1"/>
      <protection/>
    </xf>
    <xf numFmtId="0" fontId="59" fillId="0" borderId="10" xfId="0" applyFont="1" applyBorder="1" applyAlignment="1">
      <alignment/>
    </xf>
    <xf numFmtId="0" fontId="4" fillId="0" borderId="55" xfId="52" applyFont="1" applyFill="1" applyBorder="1" applyAlignment="1">
      <alignment vertical="center" wrapText="1"/>
      <protection/>
    </xf>
    <xf numFmtId="0" fontId="58" fillId="0" borderId="39" xfId="0" applyFont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58" fillId="0" borderId="6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62" fillId="0" borderId="0" xfId="0" applyFont="1" applyBorder="1" applyAlignment="1">
      <alignment horizontal="left"/>
    </xf>
    <xf numFmtId="0" fontId="62" fillId="0" borderId="63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67" fillId="0" borderId="6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68" fillId="0" borderId="38" xfId="0" applyFont="1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8" fillId="0" borderId="54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33" borderId="69" xfId="0" applyFont="1" applyFill="1" applyBorder="1" applyAlignment="1">
      <alignment horizontal="left" vertical="center" wrapText="1"/>
    </xf>
    <xf numFmtId="0" fontId="4" fillId="33" borderId="70" xfId="0" applyFont="1" applyFill="1" applyBorder="1" applyAlignment="1">
      <alignment horizontal="left" vertical="center" wrapText="1"/>
    </xf>
    <xf numFmtId="0" fontId="4" fillId="33" borderId="71" xfId="0" applyFont="1" applyFill="1" applyBorder="1" applyAlignment="1">
      <alignment horizontal="left" vertical="center" wrapText="1"/>
    </xf>
    <xf numFmtId="0" fontId="68" fillId="0" borderId="14" xfId="0" applyFont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69" fillId="31" borderId="72" xfId="0" applyFont="1" applyFill="1" applyBorder="1" applyAlignment="1">
      <alignment horizontal="center" vertical="center" wrapText="1"/>
    </xf>
    <xf numFmtId="0" fontId="69" fillId="31" borderId="73" xfId="0" applyFont="1" applyFill="1" applyBorder="1" applyAlignment="1">
      <alignment horizontal="center" vertical="center" wrapText="1"/>
    </xf>
    <xf numFmtId="0" fontId="69" fillId="31" borderId="74" xfId="0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68" fillId="0" borderId="54" xfId="0" applyFont="1" applyBorder="1" applyAlignment="1">
      <alignment/>
    </xf>
    <xf numFmtId="0" fontId="4" fillId="0" borderId="8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PageLayoutView="0" workbookViewId="0" topLeftCell="A46">
      <selection activeCell="G53" sqref="G53"/>
    </sheetView>
  </sheetViews>
  <sheetFormatPr defaultColWidth="38.28125" defaultRowHeight="15"/>
  <cols>
    <col min="1" max="1" width="19.421875" style="26" customWidth="1"/>
    <col min="2" max="2" width="44.8515625" style="26" customWidth="1"/>
    <col min="3" max="3" width="7.421875" style="43" customWidth="1"/>
    <col min="4" max="4" width="8.7109375" style="26" customWidth="1"/>
    <col min="5" max="5" width="8.28125" style="26" customWidth="1"/>
    <col min="6" max="6" width="7.421875" style="26" customWidth="1"/>
    <col min="7" max="8" width="8.28125" style="26" customWidth="1"/>
    <col min="9" max="9" width="7.421875" style="26" customWidth="1"/>
    <col min="10" max="10" width="8.140625" style="26" customWidth="1"/>
    <col min="11" max="11" width="7.421875" style="26" customWidth="1"/>
    <col min="12" max="13" width="15.8515625" style="0" customWidth="1"/>
    <col min="14" max="14" width="15.57421875" style="0" customWidth="1"/>
    <col min="15" max="15" width="17.57421875" style="0" customWidth="1"/>
    <col min="16" max="16384" width="38.28125" style="26" customWidth="1"/>
  </cols>
  <sheetData>
    <row r="1" spans="1:11" ht="16.5" thickBot="1">
      <c r="A1" s="221" t="s">
        <v>216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</row>
    <row r="2" spans="1:11" ht="15.75" thickBot="1">
      <c r="A2" s="224" t="s">
        <v>13</v>
      </c>
      <c r="B2" s="225"/>
      <c r="C2" s="228" t="s">
        <v>14</v>
      </c>
      <c r="D2" s="229"/>
      <c r="E2" s="230" t="s">
        <v>15</v>
      </c>
      <c r="F2" s="232" t="s">
        <v>16</v>
      </c>
      <c r="G2" s="233"/>
      <c r="H2" s="230" t="s">
        <v>17</v>
      </c>
      <c r="I2" s="234" t="s">
        <v>18</v>
      </c>
      <c r="J2" s="235"/>
      <c r="K2" s="236"/>
    </row>
    <row r="3" spans="1:11" ht="15.75" thickBot="1">
      <c r="A3" s="226"/>
      <c r="B3" s="227"/>
      <c r="C3" s="12" t="s">
        <v>19</v>
      </c>
      <c r="D3" s="27" t="s">
        <v>20</v>
      </c>
      <c r="E3" s="231"/>
      <c r="F3" s="28" t="s">
        <v>19</v>
      </c>
      <c r="G3" s="25" t="s">
        <v>20</v>
      </c>
      <c r="H3" s="231"/>
      <c r="I3" s="29" t="s">
        <v>19</v>
      </c>
      <c r="J3" s="14" t="s">
        <v>20</v>
      </c>
      <c r="K3" s="30" t="s">
        <v>22</v>
      </c>
    </row>
    <row r="4" spans="1:11" ht="25.5">
      <c r="A4" s="218" t="s">
        <v>102</v>
      </c>
      <c r="B4" s="86" t="s">
        <v>23</v>
      </c>
      <c r="C4" s="66">
        <v>0</v>
      </c>
      <c r="D4" s="67">
        <v>0</v>
      </c>
      <c r="E4" s="68">
        <f>C4+D4</f>
        <v>0</v>
      </c>
      <c r="F4" s="69">
        <v>5</v>
      </c>
      <c r="G4" s="70">
        <v>0</v>
      </c>
      <c r="H4" s="62">
        <f>F4+G4</f>
        <v>5</v>
      </c>
      <c r="I4" s="71">
        <f>C4+F4</f>
        <v>5</v>
      </c>
      <c r="J4" s="60">
        <f>D4+G4</f>
        <v>0</v>
      </c>
      <c r="K4" s="62">
        <f>I4+J4</f>
        <v>5</v>
      </c>
    </row>
    <row r="5" spans="1:11" ht="15">
      <c r="A5" s="219"/>
      <c r="B5" s="87" t="s">
        <v>24</v>
      </c>
      <c r="C5" s="1">
        <v>4</v>
      </c>
      <c r="D5" s="15">
        <v>0</v>
      </c>
      <c r="E5" s="31">
        <f aca="true" t="shared" si="0" ref="E5:E53">C5+D5</f>
        <v>4</v>
      </c>
      <c r="F5" s="37">
        <v>0</v>
      </c>
      <c r="G5" s="15">
        <v>0</v>
      </c>
      <c r="H5" s="34">
        <f aca="true" t="shared" si="1" ref="H5:H53">F5+G5</f>
        <v>0</v>
      </c>
      <c r="I5" s="38">
        <f>C5+F5</f>
        <v>4</v>
      </c>
      <c r="J5" s="39">
        <f>D5+G5</f>
        <v>0</v>
      </c>
      <c r="K5" s="34">
        <f aca="true" t="shared" si="2" ref="K5:K54">I5+J5</f>
        <v>4</v>
      </c>
    </row>
    <row r="6" spans="1:11" ht="39" thickBot="1">
      <c r="A6" s="220"/>
      <c r="B6" s="88" t="s">
        <v>25</v>
      </c>
      <c r="C6" s="72">
        <v>5</v>
      </c>
      <c r="D6" s="16">
        <v>1</v>
      </c>
      <c r="E6" s="73">
        <f t="shared" si="0"/>
        <v>6</v>
      </c>
      <c r="F6" s="74">
        <v>6</v>
      </c>
      <c r="G6" s="16">
        <v>1</v>
      </c>
      <c r="H6" s="59">
        <f t="shared" si="1"/>
        <v>7</v>
      </c>
      <c r="I6" s="75">
        <f aca="true" t="shared" si="3" ref="I6:J53">C6+F6</f>
        <v>11</v>
      </c>
      <c r="J6" s="44">
        <f t="shared" si="3"/>
        <v>2</v>
      </c>
      <c r="K6" s="59">
        <f t="shared" si="2"/>
        <v>13</v>
      </c>
    </row>
    <row r="7" spans="1:11" ht="25.5">
      <c r="A7" s="218" t="s">
        <v>11</v>
      </c>
      <c r="B7" s="86" t="s">
        <v>74</v>
      </c>
      <c r="C7" s="76">
        <v>1</v>
      </c>
      <c r="D7" s="70">
        <v>0</v>
      </c>
      <c r="E7" s="68">
        <f t="shared" si="0"/>
        <v>1</v>
      </c>
      <c r="F7" s="69">
        <v>6</v>
      </c>
      <c r="G7" s="70">
        <v>0</v>
      </c>
      <c r="H7" s="62">
        <f t="shared" si="1"/>
        <v>6</v>
      </c>
      <c r="I7" s="71">
        <f t="shared" si="3"/>
        <v>7</v>
      </c>
      <c r="J7" s="60">
        <f t="shared" si="3"/>
        <v>0</v>
      </c>
      <c r="K7" s="62">
        <f t="shared" si="2"/>
        <v>7</v>
      </c>
    </row>
    <row r="8" spans="1:11" ht="38.25">
      <c r="A8" s="219"/>
      <c r="B8" s="87" t="s">
        <v>27</v>
      </c>
      <c r="C8" s="1">
        <v>0</v>
      </c>
      <c r="D8" s="15">
        <v>0</v>
      </c>
      <c r="E8" s="31">
        <f t="shared" si="0"/>
        <v>0</v>
      </c>
      <c r="F8" s="37">
        <v>5</v>
      </c>
      <c r="G8" s="15">
        <v>0</v>
      </c>
      <c r="H8" s="34">
        <f t="shared" si="1"/>
        <v>5</v>
      </c>
      <c r="I8" s="38">
        <f t="shared" si="3"/>
        <v>5</v>
      </c>
      <c r="J8" s="39">
        <f t="shared" si="3"/>
        <v>0</v>
      </c>
      <c r="K8" s="34">
        <f t="shared" si="2"/>
        <v>5</v>
      </c>
    </row>
    <row r="9" spans="1:11" ht="15.75" thickBot="1">
      <c r="A9" s="220"/>
      <c r="B9" s="88" t="s">
        <v>28</v>
      </c>
      <c r="C9" s="72">
        <v>2</v>
      </c>
      <c r="D9" s="16">
        <v>0</v>
      </c>
      <c r="E9" s="73">
        <f t="shared" si="0"/>
        <v>2</v>
      </c>
      <c r="F9" s="74">
        <v>0</v>
      </c>
      <c r="G9" s="16">
        <v>0</v>
      </c>
      <c r="H9" s="59">
        <f t="shared" si="1"/>
        <v>0</v>
      </c>
      <c r="I9" s="75">
        <f t="shared" si="3"/>
        <v>2</v>
      </c>
      <c r="J9" s="44">
        <f t="shared" si="3"/>
        <v>0</v>
      </c>
      <c r="K9" s="59">
        <f t="shared" si="2"/>
        <v>2</v>
      </c>
    </row>
    <row r="10" spans="1:11" ht="15">
      <c r="A10" s="218" t="s">
        <v>6</v>
      </c>
      <c r="B10" s="86" t="s">
        <v>29</v>
      </c>
      <c r="C10" s="76">
        <v>5</v>
      </c>
      <c r="D10" s="70">
        <v>0</v>
      </c>
      <c r="E10" s="68">
        <f t="shared" si="0"/>
        <v>5</v>
      </c>
      <c r="F10" s="69">
        <v>1</v>
      </c>
      <c r="G10" s="70">
        <v>0</v>
      </c>
      <c r="H10" s="62">
        <f t="shared" si="1"/>
        <v>1</v>
      </c>
      <c r="I10" s="71">
        <f t="shared" si="3"/>
        <v>6</v>
      </c>
      <c r="J10" s="60">
        <f t="shared" si="3"/>
        <v>0</v>
      </c>
      <c r="K10" s="62">
        <f t="shared" si="2"/>
        <v>6</v>
      </c>
    </row>
    <row r="11" spans="1:11" ht="25.5">
      <c r="A11" s="219"/>
      <c r="B11" s="87" t="s">
        <v>30</v>
      </c>
      <c r="C11" s="1">
        <v>0</v>
      </c>
      <c r="D11" s="15">
        <v>0</v>
      </c>
      <c r="E11" s="31">
        <f t="shared" si="0"/>
        <v>0</v>
      </c>
      <c r="F11" s="37">
        <v>8</v>
      </c>
      <c r="G11" s="15">
        <v>0</v>
      </c>
      <c r="H11" s="34">
        <f t="shared" si="1"/>
        <v>8</v>
      </c>
      <c r="I11" s="38">
        <f t="shared" si="3"/>
        <v>8</v>
      </c>
      <c r="J11" s="39">
        <f t="shared" si="3"/>
        <v>0</v>
      </c>
      <c r="K11" s="34">
        <f t="shared" si="2"/>
        <v>8</v>
      </c>
    </row>
    <row r="12" spans="1:11" ht="15">
      <c r="A12" s="219"/>
      <c r="B12" s="87" t="s">
        <v>31</v>
      </c>
      <c r="C12" s="1">
        <v>4</v>
      </c>
      <c r="D12" s="15">
        <v>0</v>
      </c>
      <c r="E12" s="31">
        <f t="shared" si="0"/>
        <v>4</v>
      </c>
      <c r="F12" s="37">
        <v>4</v>
      </c>
      <c r="G12" s="15">
        <v>0</v>
      </c>
      <c r="H12" s="34">
        <f t="shared" si="1"/>
        <v>4</v>
      </c>
      <c r="I12" s="38">
        <f t="shared" si="3"/>
        <v>8</v>
      </c>
      <c r="J12" s="39">
        <f t="shared" si="3"/>
        <v>0</v>
      </c>
      <c r="K12" s="34">
        <f t="shared" si="2"/>
        <v>8</v>
      </c>
    </row>
    <row r="13" spans="1:11" ht="15">
      <c r="A13" s="219"/>
      <c r="B13" s="87" t="s">
        <v>32</v>
      </c>
      <c r="C13" s="1">
        <v>3</v>
      </c>
      <c r="D13" s="15">
        <v>0</v>
      </c>
      <c r="E13" s="31">
        <f t="shared" si="0"/>
        <v>3</v>
      </c>
      <c r="F13" s="37">
        <v>4</v>
      </c>
      <c r="G13" s="15">
        <v>2</v>
      </c>
      <c r="H13" s="34">
        <f t="shared" si="1"/>
        <v>6</v>
      </c>
      <c r="I13" s="38">
        <f t="shared" si="3"/>
        <v>7</v>
      </c>
      <c r="J13" s="39">
        <f t="shared" si="3"/>
        <v>2</v>
      </c>
      <c r="K13" s="34">
        <f t="shared" si="2"/>
        <v>9</v>
      </c>
    </row>
    <row r="14" spans="1:11" ht="39" thickBot="1">
      <c r="A14" s="220"/>
      <c r="B14" s="88" t="s">
        <v>33</v>
      </c>
      <c r="C14" s="72">
        <v>5</v>
      </c>
      <c r="D14" s="16">
        <v>0</v>
      </c>
      <c r="E14" s="73">
        <f t="shared" si="0"/>
        <v>5</v>
      </c>
      <c r="F14" s="74">
        <v>0</v>
      </c>
      <c r="G14" s="16">
        <v>0</v>
      </c>
      <c r="H14" s="59">
        <f t="shared" si="1"/>
        <v>0</v>
      </c>
      <c r="I14" s="75">
        <f t="shared" si="3"/>
        <v>5</v>
      </c>
      <c r="J14" s="44">
        <f t="shared" si="3"/>
        <v>0</v>
      </c>
      <c r="K14" s="59">
        <f t="shared" si="2"/>
        <v>5</v>
      </c>
    </row>
    <row r="15" spans="1:11" ht="25.5">
      <c r="A15" s="218" t="s">
        <v>10</v>
      </c>
      <c r="B15" s="86" t="s">
        <v>34</v>
      </c>
      <c r="C15" s="76">
        <v>0</v>
      </c>
      <c r="D15" s="70">
        <v>0</v>
      </c>
      <c r="E15" s="68">
        <f t="shared" si="0"/>
        <v>0</v>
      </c>
      <c r="F15" s="69">
        <v>4</v>
      </c>
      <c r="G15" s="70">
        <v>0</v>
      </c>
      <c r="H15" s="62">
        <f t="shared" si="1"/>
        <v>4</v>
      </c>
      <c r="I15" s="71">
        <f>C15+F15</f>
        <v>4</v>
      </c>
      <c r="J15" s="60">
        <f>D15+G15</f>
        <v>0</v>
      </c>
      <c r="K15" s="62">
        <f t="shared" si="2"/>
        <v>4</v>
      </c>
    </row>
    <row r="16" spans="1:11" ht="25.5">
      <c r="A16" s="219"/>
      <c r="B16" s="87" t="s">
        <v>35</v>
      </c>
      <c r="C16" s="1">
        <v>0</v>
      </c>
      <c r="D16" s="15">
        <v>0</v>
      </c>
      <c r="E16" s="31">
        <f t="shared" si="0"/>
        <v>0</v>
      </c>
      <c r="F16" s="37">
        <v>4</v>
      </c>
      <c r="G16" s="15">
        <v>0</v>
      </c>
      <c r="H16" s="34">
        <f t="shared" si="1"/>
        <v>4</v>
      </c>
      <c r="I16" s="38">
        <f t="shared" si="3"/>
        <v>4</v>
      </c>
      <c r="J16" s="39">
        <f t="shared" si="3"/>
        <v>0</v>
      </c>
      <c r="K16" s="34">
        <f t="shared" si="2"/>
        <v>4</v>
      </c>
    </row>
    <row r="17" spans="1:15" s="43" customFormat="1" ht="26.25" thickBot="1">
      <c r="A17" s="220"/>
      <c r="B17" s="88" t="s">
        <v>36</v>
      </c>
      <c r="C17" s="72">
        <v>6</v>
      </c>
      <c r="D17" s="77">
        <v>1</v>
      </c>
      <c r="E17" s="78">
        <f t="shared" si="0"/>
        <v>7</v>
      </c>
      <c r="F17" s="79">
        <v>0</v>
      </c>
      <c r="G17" s="77">
        <v>0</v>
      </c>
      <c r="H17" s="80">
        <f t="shared" si="1"/>
        <v>0</v>
      </c>
      <c r="I17" s="75">
        <f t="shared" si="3"/>
        <v>6</v>
      </c>
      <c r="J17" s="81">
        <f t="shared" si="3"/>
        <v>1</v>
      </c>
      <c r="K17" s="80">
        <f t="shared" si="2"/>
        <v>7</v>
      </c>
      <c r="L17"/>
      <c r="M17"/>
      <c r="N17"/>
      <c r="O17"/>
    </row>
    <row r="18" spans="1:11" ht="25.5">
      <c r="A18" s="218" t="s">
        <v>5</v>
      </c>
      <c r="B18" s="86" t="s">
        <v>37</v>
      </c>
      <c r="C18" s="76">
        <v>1</v>
      </c>
      <c r="D18" s="70">
        <v>0</v>
      </c>
      <c r="E18" s="68">
        <f t="shared" si="0"/>
        <v>1</v>
      </c>
      <c r="F18" s="69">
        <v>6</v>
      </c>
      <c r="G18" s="70">
        <v>3</v>
      </c>
      <c r="H18" s="62">
        <f t="shared" si="1"/>
        <v>9</v>
      </c>
      <c r="I18" s="71">
        <f t="shared" si="3"/>
        <v>7</v>
      </c>
      <c r="J18" s="60">
        <f t="shared" si="3"/>
        <v>3</v>
      </c>
      <c r="K18" s="62">
        <f t="shared" si="2"/>
        <v>10</v>
      </c>
    </row>
    <row r="19" spans="1:11" ht="25.5">
      <c r="A19" s="219"/>
      <c r="B19" s="87" t="s">
        <v>39</v>
      </c>
      <c r="C19" s="1">
        <v>7</v>
      </c>
      <c r="D19" s="15">
        <v>1</v>
      </c>
      <c r="E19" s="31">
        <f t="shared" si="0"/>
        <v>8</v>
      </c>
      <c r="F19" s="37">
        <v>10</v>
      </c>
      <c r="G19" s="15">
        <v>0</v>
      </c>
      <c r="H19" s="34">
        <f t="shared" si="1"/>
        <v>10</v>
      </c>
      <c r="I19" s="38">
        <f t="shared" si="3"/>
        <v>17</v>
      </c>
      <c r="J19" s="39">
        <f t="shared" si="3"/>
        <v>1</v>
      </c>
      <c r="K19" s="34">
        <f t="shared" si="2"/>
        <v>18</v>
      </c>
    </row>
    <row r="20" spans="1:11" ht="25.5">
      <c r="A20" s="219"/>
      <c r="B20" s="87" t="s">
        <v>40</v>
      </c>
      <c r="C20" s="1">
        <v>6</v>
      </c>
      <c r="D20" s="15">
        <v>0</v>
      </c>
      <c r="E20" s="31">
        <f t="shared" si="0"/>
        <v>6</v>
      </c>
      <c r="F20" s="37">
        <v>0</v>
      </c>
      <c r="G20" s="15">
        <v>0</v>
      </c>
      <c r="H20" s="34">
        <f t="shared" si="1"/>
        <v>0</v>
      </c>
      <c r="I20" s="38">
        <f t="shared" si="3"/>
        <v>6</v>
      </c>
      <c r="J20" s="39">
        <f t="shared" si="3"/>
        <v>0</v>
      </c>
      <c r="K20" s="34">
        <f t="shared" si="2"/>
        <v>6</v>
      </c>
    </row>
    <row r="21" spans="1:11" ht="25.5">
      <c r="A21" s="219"/>
      <c r="B21" s="87" t="s">
        <v>41</v>
      </c>
      <c r="C21" s="1">
        <v>0</v>
      </c>
      <c r="D21" s="15">
        <v>0</v>
      </c>
      <c r="E21" s="31">
        <f t="shared" si="0"/>
        <v>0</v>
      </c>
      <c r="F21" s="37">
        <v>14</v>
      </c>
      <c r="G21" s="15">
        <v>0</v>
      </c>
      <c r="H21" s="34">
        <f t="shared" si="1"/>
        <v>14</v>
      </c>
      <c r="I21" s="38">
        <f t="shared" si="3"/>
        <v>14</v>
      </c>
      <c r="J21" s="39">
        <f t="shared" si="3"/>
        <v>0</v>
      </c>
      <c r="K21" s="34">
        <f t="shared" si="2"/>
        <v>14</v>
      </c>
    </row>
    <row r="22" spans="1:11" ht="39" thickBot="1">
      <c r="A22" s="219"/>
      <c r="B22" s="192" t="s">
        <v>42</v>
      </c>
      <c r="C22" s="193">
        <v>6</v>
      </c>
      <c r="D22" s="194">
        <v>0</v>
      </c>
      <c r="E22" s="195">
        <f t="shared" si="0"/>
        <v>6</v>
      </c>
      <c r="F22" s="196">
        <v>0</v>
      </c>
      <c r="G22" s="194">
        <v>0</v>
      </c>
      <c r="H22" s="101">
        <f t="shared" si="1"/>
        <v>0</v>
      </c>
      <c r="I22" s="104">
        <f t="shared" si="3"/>
        <v>6</v>
      </c>
      <c r="J22" s="105">
        <f t="shared" si="3"/>
        <v>0</v>
      </c>
      <c r="K22" s="101">
        <f t="shared" si="2"/>
        <v>6</v>
      </c>
    </row>
    <row r="23" spans="1:11" ht="25.5" customHeight="1">
      <c r="A23" s="239" t="s">
        <v>9</v>
      </c>
      <c r="B23" s="86" t="s">
        <v>64</v>
      </c>
      <c r="C23" s="76">
        <v>9</v>
      </c>
      <c r="D23" s="70">
        <v>0</v>
      </c>
      <c r="E23" s="68">
        <f t="shared" si="0"/>
        <v>9</v>
      </c>
      <c r="F23" s="69">
        <v>0</v>
      </c>
      <c r="G23" s="70">
        <v>0</v>
      </c>
      <c r="H23" s="191">
        <f t="shared" si="1"/>
        <v>0</v>
      </c>
      <c r="I23" s="71">
        <f t="shared" si="3"/>
        <v>9</v>
      </c>
      <c r="J23" s="60">
        <f t="shared" si="3"/>
        <v>0</v>
      </c>
      <c r="K23" s="191">
        <f t="shared" si="2"/>
        <v>9</v>
      </c>
    </row>
    <row r="24" spans="1:11" ht="38.25">
      <c r="A24" s="240"/>
      <c r="B24" s="87" t="s">
        <v>65</v>
      </c>
      <c r="C24" s="1">
        <v>0</v>
      </c>
      <c r="D24" s="15">
        <v>0</v>
      </c>
      <c r="E24" s="102">
        <f t="shared" si="0"/>
        <v>0</v>
      </c>
      <c r="F24" s="37">
        <v>10</v>
      </c>
      <c r="G24" s="15">
        <v>2</v>
      </c>
      <c r="H24" s="34">
        <f t="shared" si="1"/>
        <v>12</v>
      </c>
      <c r="I24" s="64">
        <f t="shared" si="3"/>
        <v>10</v>
      </c>
      <c r="J24" s="50">
        <f t="shared" si="3"/>
        <v>2</v>
      </c>
      <c r="K24" s="103">
        <f t="shared" si="2"/>
        <v>12</v>
      </c>
    </row>
    <row r="25" spans="1:11" ht="26.25" customHeight="1">
      <c r="A25" s="240"/>
      <c r="B25" s="87" t="s">
        <v>66</v>
      </c>
      <c r="C25" s="1">
        <v>2</v>
      </c>
      <c r="D25" s="15">
        <v>0</v>
      </c>
      <c r="E25" s="102">
        <f t="shared" si="0"/>
        <v>2</v>
      </c>
      <c r="F25" s="37">
        <v>1</v>
      </c>
      <c r="G25" s="15">
        <v>0</v>
      </c>
      <c r="H25" s="103">
        <f t="shared" si="1"/>
        <v>1</v>
      </c>
      <c r="I25" s="38">
        <f t="shared" si="3"/>
        <v>3</v>
      </c>
      <c r="J25" s="39">
        <f t="shared" si="3"/>
        <v>0</v>
      </c>
      <c r="K25" s="103">
        <f t="shared" si="2"/>
        <v>3</v>
      </c>
    </row>
    <row r="26" spans="1:11" ht="25.5">
      <c r="A26" s="240"/>
      <c r="B26" s="91" t="s">
        <v>44</v>
      </c>
      <c r="C26" s="65">
        <v>0</v>
      </c>
      <c r="D26" s="33">
        <v>0</v>
      </c>
      <c r="E26" s="31">
        <f t="shared" si="0"/>
        <v>0</v>
      </c>
      <c r="F26" s="32">
        <v>2</v>
      </c>
      <c r="G26" s="33">
        <v>4</v>
      </c>
      <c r="H26" s="34">
        <f t="shared" si="1"/>
        <v>6</v>
      </c>
      <c r="I26" s="35">
        <f t="shared" si="3"/>
        <v>2</v>
      </c>
      <c r="J26" s="36">
        <f t="shared" si="3"/>
        <v>4</v>
      </c>
      <c r="K26" s="34">
        <f t="shared" si="2"/>
        <v>6</v>
      </c>
    </row>
    <row r="27" spans="1:11" ht="25.5">
      <c r="A27" s="240"/>
      <c r="B27" s="192" t="s">
        <v>45</v>
      </c>
      <c r="C27" s="197">
        <v>0</v>
      </c>
      <c r="D27" s="198">
        <v>0</v>
      </c>
      <c r="E27" s="102">
        <f t="shared" si="0"/>
        <v>0</v>
      </c>
      <c r="F27" s="37">
        <v>0</v>
      </c>
      <c r="G27" s="204">
        <v>8</v>
      </c>
      <c r="H27" s="203">
        <f t="shared" si="1"/>
        <v>8</v>
      </c>
      <c r="I27" s="199">
        <f t="shared" si="3"/>
        <v>0</v>
      </c>
      <c r="J27" s="200">
        <f t="shared" si="3"/>
        <v>8</v>
      </c>
      <c r="K27" s="103">
        <f t="shared" si="2"/>
        <v>8</v>
      </c>
    </row>
    <row r="28" spans="1:11" ht="26.25" thickBot="1">
      <c r="A28" s="241"/>
      <c r="B28" s="88" t="s">
        <v>193</v>
      </c>
      <c r="C28" s="72">
        <v>0</v>
      </c>
      <c r="D28" s="16">
        <v>12</v>
      </c>
      <c r="E28" s="73">
        <f t="shared" si="0"/>
        <v>12</v>
      </c>
      <c r="F28" s="201">
        <v>0</v>
      </c>
      <c r="G28" s="202">
        <v>0</v>
      </c>
      <c r="H28" s="59">
        <f t="shared" si="1"/>
        <v>0</v>
      </c>
      <c r="I28" s="75">
        <f t="shared" si="3"/>
        <v>0</v>
      </c>
      <c r="J28" s="44">
        <f t="shared" si="3"/>
        <v>12</v>
      </c>
      <c r="K28" s="59">
        <f t="shared" si="2"/>
        <v>12</v>
      </c>
    </row>
    <row r="29" spans="1:11" ht="25.5">
      <c r="A29" s="218" t="s">
        <v>7</v>
      </c>
      <c r="B29" s="86" t="s">
        <v>46</v>
      </c>
      <c r="C29" s="76">
        <v>0</v>
      </c>
      <c r="D29" s="70">
        <v>10</v>
      </c>
      <c r="E29" s="68">
        <f t="shared" si="0"/>
        <v>10</v>
      </c>
      <c r="F29" s="69">
        <v>2</v>
      </c>
      <c r="G29" s="70">
        <v>10</v>
      </c>
      <c r="H29" s="62">
        <f t="shared" si="1"/>
        <v>12</v>
      </c>
      <c r="I29" s="71">
        <f t="shared" si="3"/>
        <v>2</v>
      </c>
      <c r="J29" s="60">
        <f t="shared" si="3"/>
        <v>20</v>
      </c>
      <c r="K29" s="62">
        <f t="shared" si="2"/>
        <v>22</v>
      </c>
    </row>
    <row r="30" spans="1:11" ht="25.5">
      <c r="A30" s="219"/>
      <c r="B30" s="87" t="s">
        <v>47</v>
      </c>
      <c r="C30" s="1">
        <v>0</v>
      </c>
      <c r="D30" s="15">
        <v>0</v>
      </c>
      <c r="E30" s="31">
        <f t="shared" si="0"/>
        <v>0</v>
      </c>
      <c r="F30" s="37">
        <v>1</v>
      </c>
      <c r="G30" s="15">
        <v>17</v>
      </c>
      <c r="H30" s="34">
        <f t="shared" si="1"/>
        <v>18</v>
      </c>
      <c r="I30" s="38">
        <f t="shared" si="3"/>
        <v>1</v>
      </c>
      <c r="J30" s="39">
        <f t="shared" si="3"/>
        <v>17</v>
      </c>
      <c r="K30" s="34">
        <f t="shared" si="2"/>
        <v>18</v>
      </c>
    </row>
    <row r="31" spans="1:15" s="43" customFormat="1" ht="25.5">
      <c r="A31" s="219"/>
      <c r="B31" s="87" t="s">
        <v>48</v>
      </c>
      <c r="C31" s="1">
        <v>0</v>
      </c>
      <c r="D31" s="13">
        <v>19</v>
      </c>
      <c r="E31" s="40">
        <f t="shared" si="0"/>
        <v>19</v>
      </c>
      <c r="F31" s="11">
        <v>0</v>
      </c>
      <c r="G31" s="13">
        <v>0</v>
      </c>
      <c r="H31" s="41">
        <f t="shared" si="1"/>
        <v>0</v>
      </c>
      <c r="I31" s="38">
        <f t="shared" si="3"/>
        <v>0</v>
      </c>
      <c r="J31" s="42">
        <f t="shared" si="3"/>
        <v>19</v>
      </c>
      <c r="K31" s="41">
        <f t="shared" si="2"/>
        <v>19</v>
      </c>
      <c r="L31"/>
      <c r="M31"/>
      <c r="N31"/>
      <c r="O31"/>
    </row>
    <row r="32" spans="1:11" ht="25.5">
      <c r="A32" s="219"/>
      <c r="B32" s="87" t="s">
        <v>49</v>
      </c>
      <c r="C32" s="1">
        <v>0</v>
      </c>
      <c r="D32" s="15">
        <v>8</v>
      </c>
      <c r="E32" s="31">
        <f t="shared" si="0"/>
        <v>8</v>
      </c>
      <c r="F32" s="37">
        <v>1</v>
      </c>
      <c r="G32" s="15">
        <v>4</v>
      </c>
      <c r="H32" s="34">
        <f t="shared" si="1"/>
        <v>5</v>
      </c>
      <c r="I32" s="38">
        <f t="shared" si="3"/>
        <v>1</v>
      </c>
      <c r="J32" s="39">
        <f t="shared" si="3"/>
        <v>12</v>
      </c>
      <c r="K32" s="34">
        <f t="shared" si="2"/>
        <v>13</v>
      </c>
    </row>
    <row r="33" spans="1:11" ht="25.5">
      <c r="A33" s="219"/>
      <c r="B33" s="87" t="s">
        <v>50</v>
      </c>
      <c r="C33" s="1">
        <v>0</v>
      </c>
      <c r="D33" s="15">
        <v>0</v>
      </c>
      <c r="E33" s="31">
        <f t="shared" si="0"/>
        <v>0</v>
      </c>
      <c r="F33" s="37">
        <v>1</v>
      </c>
      <c r="G33" s="15">
        <v>9</v>
      </c>
      <c r="H33" s="34">
        <f t="shared" si="1"/>
        <v>10</v>
      </c>
      <c r="I33" s="38">
        <f t="shared" si="3"/>
        <v>1</v>
      </c>
      <c r="J33" s="39">
        <f t="shared" si="3"/>
        <v>9</v>
      </c>
      <c r="K33" s="34">
        <f t="shared" si="2"/>
        <v>10</v>
      </c>
    </row>
    <row r="34" spans="1:11" ht="25.5">
      <c r="A34" s="219"/>
      <c r="B34" s="87" t="s">
        <v>51</v>
      </c>
      <c r="C34" s="1">
        <v>0</v>
      </c>
      <c r="D34" s="15">
        <v>12</v>
      </c>
      <c r="E34" s="31">
        <f t="shared" si="0"/>
        <v>12</v>
      </c>
      <c r="F34" s="37">
        <v>0</v>
      </c>
      <c r="G34" s="15">
        <v>4</v>
      </c>
      <c r="H34" s="34">
        <f t="shared" si="1"/>
        <v>4</v>
      </c>
      <c r="I34" s="38">
        <f t="shared" si="3"/>
        <v>0</v>
      </c>
      <c r="J34" s="39">
        <f t="shared" si="3"/>
        <v>16</v>
      </c>
      <c r="K34" s="34">
        <f t="shared" si="2"/>
        <v>16</v>
      </c>
    </row>
    <row r="35" spans="1:11" ht="25.5">
      <c r="A35" s="219"/>
      <c r="B35" s="87" t="s">
        <v>73</v>
      </c>
      <c r="C35" s="1">
        <v>0</v>
      </c>
      <c r="D35" s="15">
        <v>0</v>
      </c>
      <c r="E35" s="31">
        <f t="shared" si="0"/>
        <v>0</v>
      </c>
      <c r="F35" s="37">
        <v>0</v>
      </c>
      <c r="G35" s="15">
        <v>0</v>
      </c>
      <c r="H35" s="34">
        <f t="shared" si="1"/>
        <v>0</v>
      </c>
      <c r="I35" s="38">
        <f t="shared" si="3"/>
        <v>0</v>
      </c>
      <c r="J35" s="39">
        <f t="shared" si="3"/>
        <v>0</v>
      </c>
      <c r="K35" s="34">
        <f t="shared" si="2"/>
        <v>0</v>
      </c>
    </row>
    <row r="36" spans="1:11" ht="25.5">
      <c r="A36" s="243"/>
      <c r="B36" s="87" t="s">
        <v>192</v>
      </c>
      <c r="C36" s="193">
        <v>0</v>
      </c>
      <c r="D36" s="194">
        <v>0</v>
      </c>
      <c r="E36" s="102">
        <f t="shared" si="0"/>
        <v>0</v>
      </c>
      <c r="F36" s="196">
        <v>5</v>
      </c>
      <c r="G36" s="194">
        <v>0</v>
      </c>
      <c r="H36" s="103">
        <f t="shared" si="1"/>
        <v>5</v>
      </c>
      <c r="I36" s="104">
        <f t="shared" si="3"/>
        <v>5</v>
      </c>
      <c r="J36" s="105">
        <f t="shared" si="3"/>
        <v>0</v>
      </c>
      <c r="K36" s="103">
        <f t="shared" si="2"/>
        <v>5</v>
      </c>
    </row>
    <row r="37" spans="1:11" ht="26.25" thickBot="1">
      <c r="A37" s="220"/>
      <c r="B37" s="205" t="s">
        <v>191</v>
      </c>
      <c r="C37" s="72">
        <v>0</v>
      </c>
      <c r="D37" s="16">
        <v>5</v>
      </c>
      <c r="E37" s="73">
        <f t="shared" si="0"/>
        <v>5</v>
      </c>
      <c r="F37" s="74">
        <v>0</v>
      </c>
      <c r="G37" s="16">
        <v>0</v>
      </c>
      <c r="H37" s="59">
        <f t="shared" si="1"/>
        <v>0</v>
      </c>
      <c r="I37" s="75">
        <f t="shared" si="3"/>
        <v>0</v>
      </c>
      <c r="J37" s="44">
        <f t="shared" si="3"/>
        <v>5</v>
      </c>
      <c r="K37" s="59">
        <f t="shared" si="2"/>
        <v>5</v>
      </c>
    </row>
    <row r="38" spans="1:11" ht="25.5">
      <c r="A38" s="218" t="s">
        <v>4</v>
      </c>
      <c r="B38" s="86" t="s">
        <v>53</v>
      </c>
      <c r="C38" s="76">
        <v>3</v>
      </c>
      <c r="D38" s="70">
        <v>11</v>
      </c>
      <c r="E38" s="68">
        <f t="shared" si="0"/>
        <v>14</v>
      </c>
      <c r="F38" s="69">
        <v>3</v>
      </c>
      <c r="G38" s="70">
        <v>12</v>
      </c>
      <c r="H38" s="62">
        <f t="shared" si="1"/>
        <v>15</v>
      </c>
      <c r="I38" s="71">
        <f t="shared" si="3"/>
        <v>6</v>
      </c>
      <c r="J38" s="60">
        <f t="shared" si="3"/>
        <v>23</v>
      </c>
      <c r="K38" s="62">
        <f t="shared" si="2"/>
        <v>29</v>
      </c>
    </row>
    <row r="39" spans="1:11" ht="25.5">
      <c r="A39" s="219"/>
      <c r="B39" s="87" t="s">
        <v>54</v>
      </c>
      <c r="C39" s="1">
        <v>2</v>
      </c>
      <c r="D39" s="15">
        <v>14</v>
      </c>
      <c r="E39" s="31">
        <f t="shared" si="0"/>
        <v>16</v>
      </c>
      <c r="F39" s="37">
        <v>3</v>
      </c>
      <c r="G39" s="15">
        <v>10</v>
      </c>
      <c r="H39" s="34">
        <f t="shared" si="1"/>
        <v>13</v>
      </c>
      <c r="I39" s="38">
        <f t="shared" si="3"/>
        <v>5</v>
      </c>
      <c r="J39" s="39">
        <f t="shared" si="3"/>
        <v>24</v>
      </c>
      <c r="K39" s="34">
        <f t="shared" si="2"/>
        <v>29</v>
      </c>
    </row>
    <row r="40" spans="1:11" ht="25.5">
      <c r="A40" s="219"/>
      <c r="B40" s="87" t="s">
        <v>55</v>
      </c>
      <c r="C40" s="1">
        <v>2</v>
      </c>
      <c r="D40" s="15">
        <v>35</v>
      </c>
      <c r="E40" s="31">
        <f t="shared" si="0"/>
        <v>37</v>
      </c>
      <c r="F40" s="37">
        <v>0</v>
      </c>
      <c r="G40" s="15">
        <v>26</v>
      </c>
      <c r="H40" s="34">
        <f t="shared" si="1"/>
        <v>26</v>
      </c>
      <c r="I40" s="38">
        <f t="shared" si="3"/>
        <v>2</v>
      </c>
      <c r="J40" s="39">
        <f t="shared" si="3"/>
        <v>61</v>
      </c>
      <c r="K40" s="34">
        <f t="shared" si="2"/>
        <v>63</v>
      </c>
    </row>
    <row r="41" spans="1:11" ht="26.25" thickBot="1">
      <c r="A41" s="220"/>
      <c r="B41" s="88" t="s">
        <v>56</v>
      </c>
      <c r="C41" s="72">
        <v>0</v>
      </c>
      <c r="D41" s="16">
        <v>0</v>
      </c>
      <c r="E41" s="73">
        <f t="shared" si="0"/>
        <v>0</v>
      </c>
      <c r="F41" s="74">
        <v>0</v>
      </c>
      <c r="G41" s="16">
        <v>0</v>
      </c>
      <c r="H41" s="59">
        <f t="shared" si="1"/>
        <v>0</v>
      </c>
      <c r="I41" s="75">
        <f t="shared" si="3"/>
        <v>0</v>
      </c>
      <c r="J41" s="44">
        <f t="shared" si="3"/>
        <v>0</v>
      </c>
      <c r="K41" s="59">
        <f t="shared" si="2"/>
        <v>0</v>
      </c>
    </row>
    <row r="42" spans="1:11" ht="26.25" thickBot="1">
      <c r="A42" s="89" t="s">
        <v>8</v>
      </c>
      <c r="B42" s="90" t="s">
        <v>57</v>
      </c>
      <c r="C42" s="82">
        <v>0</v>
      </c>
      <c r="D42" s="83">
        <v>0</v>
      </c>
      <c r="E42" s="84">
        <f t="shared" si="0"/>
        <v>0</v>
      </c>
      <c r="F42" s="85">
        <v>5</v>
      </c>
      <c r="G42" s="83">
        <v>0</v>
      </c>
      <c r="H42" s="30">
        <f t="shared" si="1"/>
        <v>5</v>
      </c>
      <c r="I42" s="63">
        <f t="shared" si="3"/>
        <v>5</v>
      </c>
      <c r="J42" s="61">
        <f t="shared" si="3"/>
        <v>0</v>
      </c>
      <c r="K42" s="30">
        <f t="shared" si="2"/>
        <v>5</v>
      </c>
    </row>
    <row r="43" spans="1:11" ht="25.5">
      <c r="A43" s="239" t="s">
        <v>1</v>
      </c>
      <c r="B43" s="86" t="s">
        <v>58</v>
      </c>
      <c r="C43" s="76">
        <v>10</v>
      </c>
      <c r="D43" s="70">
        <v>0</v>
      </c>
      <c r="E43" s="68">
        <f t="shared" si="0"/>
        <v>10</v>
      </c>
      <c r="F43" s="69">
        <v>0</v>
      </c>
      <c r="G43" s="70">
        <v>0</v>
      </c>
      <c r="H43" s="62">
        <f t="shared" si="1"/>
        <v>0</v>
      </c>
      <c r="I43" s="71">
        <f t="shared" si="3"/>
        <v>10</v>
      </c>
      <c r="J43" s="60">
        <f t="shared" si="3"/>
        <v>0</v>
      </c>
      <c r="K43" s="62">
        <f t="shared" si="2"/>
        <v>10</v>
      </c>
    </row>
    <row r="44" spans="1:11" ht="15.75" thickBot="1">
      <c r="A44" s="241"/>
      <c r="B44" s="88" t="s">
        <v>59</v>
      </c>
      <c r="C44" s="72">
        <v>0</v>
      </c>
      <c r="D44" s="16">
        <v>0</v>
      </c>
      <c r="E44" s="73">
        <f t="shared" si="0"/>
        <v>0</v>
      </c>
      <c r="F44" s="74">
        <v>8</v>
      </c>
      <c r="G44" s="16">
        <v>0</v>
      </c>
      <c r="H44" s="59">
        <f t="shared" si="1"/>
        <v>8</v>
      </c>
      <c r="I44" s="75">
        <f t="shared" si="3"/>
        <v>8</v>
      </c>
      <c r="J44" s="44">
        <f t="shared" si="3"/>
        <v>0</v>
      </c>
      <c r="K44" s="59">
        <f t="shared" si="2"/>
        <v>8</v>
      </c>
    </row>
    <row r="45" spans="1:11" ht="25.5">
      <c r="A45" s="218" t="s">
        <v>2</v>
      </c>
      <c r="B45" s="86" t="s">
        <v>60</v>
      </c>
      <c r="C45" s="76">
        <v>10</v>
      </c>
      <c r="D45" s="70">
        <v>0</v>
      </c>
      <c r="E45" s="68">
        <f t="shared" si="0"/>
        <v>10</v>
      </c>
      <c r="F45" s="69">
        <v>1</v>
      </c>
      <c r="G45" s="70">
        <v>0</v>
      </c>
      <c r="H45" s="62">
        <f t="shared" si="1"/>
        <v>1</v>
      </c>
      <c r="I45" s="71">
        <f t="shared" si="3"/>
        <v>11</v>
      </c>
      <c r="J45" s="60">
        <f t="shared" si="3"/>
        <v>0</v>
      </c>
      <c r="K45" s="62">
        <f t="shared" si="2"/>
        <v>11</v>
      </c>
    </row>
    <row r="46" spans="1:11" ht="25.5">
      <c r="A46" s="219"/>
      <c r="B46" s="87" t="s">
        <v>190</v>
      </c>
      <c r="C46" s="1">
        <v>1</v>
      </c>
      <c r="D46" s="15">
        <v>0</v>
      </c>
      <c r="E46" s="31">
        <f t="shared" si="0"/>
        <v>1</v>
      </c>
      <c r="F46" s="37">
        <v>6</v>
      </c>
      <c r="G46" s="15">
        <v>0</v>
      </c>
      <c r="H46" s="34">
        <f t="shared" si="1"/>
        <v>6</v>
      </c>
      <c r="I46" s="38">
        <f t="shared" si="3"/>
        <v>7</v>
      </c>
      <c r="J46" s="39">
        <f t="shared" si="3"/>
        <v>0</v>
      </c>
      <c r="K46" s="34">
        <f t="shared" si="2"/>
        <v>7</v>
      </c>
    </row>
    <row r="47" spans="1:11" ht="39" thickBot="1">
      <c r="A47" s="220"/>
      <c r="B47" s="88" t="s">
        <v>62</v>
      </c>
      <c r="C47" s="72">
        <v>6</v>
      </c>
      <c r="D47" s="16">
        <v>0</v>
      </c>
      <c r="E47" s="73">
        <f t="shared" si="0"/>
        <v>6</v>
      </c>
      <c r="F47" s="74">
        <v>9</v>
      </c>
      <c r="G47" s="16">
        <v>0</v>
      </c>
      <c r="H47" s="59">
        <f t="shared" si="1"/>
        <v>9</v>
      </c>
      <c r="I47" s="75">
        <f t="shared" si="3"/>
        <v>15</v>
      </c>
      <c r="J47" s="44">
        <f t="shared" si="3"/>
        <v>0</v>
      </c>
      <c r="K47" s="59">
        <f t="shared" si="2"/>
        <v>15</v>
      </c>
    </row>
    <row r="48" spans="1:11" ht="38.25">
      <c r="A48" s="244" t="s">
        <v>3</v>
      </c>
      <c r="B48" s="91" t="s">
        <v>67</v>
      </c>
      <c r="C48" s="65">
        <v>7</v>
      </c>
      <c r="D48" s="33">
        <v>0</v>
      </c>
      <c r="E48" s="31">
        <f t="shared" si="0"/>
        <v>7</v>
      </c>
      <c r="F48" s="32">
        <v>11</v>
      </c>
      <c r="G48" s="33">
        <v>0</v>
      </c>
      <c r="H48" s="34">
        <f t="shared" si="1"/>
        <v>11</v>
      </c>
      <c r="I48" s="35">
        <f t="shared" si="3"/>
        <v>18</v>
      </c>
      <c r="J48" s="36">
        <f t="shared" si="3"/>
        <v>0</v>
      </c>
      <c r="K48" s="34">
        <f t="shared" si="2"/>
        <v>18</v>
      </c>
    </row>
    <row r="49" spans="1:11" ht="38.25">
      <c r="A49" s="219"/>
      <c r="B49" s="87" t="s">
        <v>208</v>
      </c>
      <c r="C49" s="1">
        <v>6</v>
      </c>
      <c r="D49" s="15">
        <v>3</v>
      </c>
      <c r="E49" s="31">
        <f t="shared" si="0"/>
        <v>9</v>
      </c>
      <c r="F49" s="37">
        <v>0</v>
      </c>
      <c r="G49" s="15">
        <v>0</v>
      </c>
      <c r="H49" s="34">
        <f t="shared" si="1"/>
        <v>0</v>
      </c>
      <c r="I49" s="38">
        <f t="shared" si="3"/>
        <v>6</v>
      </c>
      <c r="J49" s="39">
        <f t="shared" si="3"/>
        <v>3</v>
      </c>
      <c r="K49" s="34">
        <f t="shared" si="2"/>
        <v>9</v>
      </c>
    </row>
    <row r="50" spans="1:11" ht="25.5">
      <c r="A50" s="219"/>
      <c r="B50" s="87" t="s">
        <v>68</v>
      </c>
      <c r="C50" s="1">
        <v>6</v>
      </c>
      <c r="D50" s="15">
        <v>2</v>
      </c>
      <c r="E50" s="31">
        <f t="shared" si="0"/>
        <v>8</v>
      </c>
      <c r="F50" s="37">
        <v>0</v>
      </c>
      <c r="G50" s="15">
        <v>0</v>
      </c>
      <c r="H50" s="34">
        <f t="shared" si="1"/>
        <v>0</v>
      </c>
      <c r="I50" s="38">
        <f>C50+F50</f>
        <v>6</v>
      </c>
      <c r="J50" s="39">
        <f t="shared" si="3"/>
        <v>2</v>
      </c>
      <c r="K50" s="34">
        <f t="shared" si="2"/>
        <v>8</v>
      </c>
    </row>
    <row r="51" spans="1:11" ht="25.5">
      <c r="A51" s="219"/>
      <c r="B51" s="87" t="s">
        <v>69</v>
      </c>
      <c r="C51" s="1">
        <v>0</v>
      </c>
      <c r="D51" s="15">
        <v>0</v>
      </c>
      <c r="E51" s="31">
        <f t="shared" si="0"/>
        <v>0</v>
      </c>
      <c r="F51" s="37">
        <v>9</v>
      </c>
      <c r="G51" s="15">
        <v>0</v>
      </c>
      <c r="H51" s="34">
        <f t="shared" si="1"/>
        <v>9</v>
      </c>
      <c r="I51" s="38">
        <f>C51+F51</f>
        <v>9</v>
      </c>
      <c r="J51" s="39">
        <f t="shared" si="3"/>
        <v>0</v>
      </c>
      <c r="K51" s="34">
        <f t="shared" si="2"/>
        <v>9</v>
      </c>
    </row>
    <row r="52" spans="1:11" ht="38.25">
      <c r="A52" s="219"/>
      <c r="B52" s="87" t="s">
        <v>70</v>
      </c>
      <c r="C52" s="1">
        <v>9</v>
      </c>
      <c r="D52" s="15">
        <v>0</v>
      </c>
      <c r="E52" s="31">
        <f t="shared" si="0"/>
        <v>9</v>
      </c>
      <c r="F52" s="37">
        <v>0</v>
      </c>
      <c r="G52" s="15">
        <v>5</v>
      </c>
      <c r="H52" s="34">
        <f t="shared" si="1"/>
        <v>5</v>
      </c>
      <c r="I52" s="38">
        <f t="shared" si="3"/>
        <v>9</v>
      </c>
      <c r="J52" s="39">
        <f t="shared" si="3"/>
        <v>5</v>
      </c>
      <c r="K52" s="34">
        <f t="shared" si="2"/>
        <v>14</v>
      </c>
    </row>
    <row r="53" spans="1:11" ht="25.5">
      <c r="A53" s="219"/>
      <c r="B53" s="87" t="s">
        <v>71</v>
      </c>
      <c r="C53" s="1">
        <v>9</v>
      </c>
      <c r="D53" s="15">
        <v>0</v>
      </c>
      <c r="E53" s="31">
        <f t="shared" si="0"/>
        <v>9</v>
      </c>
      <c r="F53" s="37">
        <v>0</v>
      </c>
      <c r="G53" s="15">
        <v>6</v>
      </c>
      <c r="H53" s="34">
        <f t="shared" si="1"/>
        <v>6</v>
      </c>
      <c r="I53" s="38">
        <f t="shared" si="3"/>
        <v>9</v>
      </c>
      <c r="J53" s="39">
        <f t="shared" si="3"/>
        <v>6</v>
      </c>
      <c r="K53" s="34">
        <f t="shared" si="2"/>
        <v>15</v>
      </c>
    </row>
    <row r="54" spans="1:11" ht="15.75" thickBot="1">
      <c r="A54" s="226" t="s">
        <v>21</v>
      </c>
      <c r="B54" s="242"/>
      <c r="C54" s="6">
        <f>SUM(C4:C53)</f>
        <v>137</v>
      </c>
      <c r="D54" s="44">
        <f aca="true" t="shared" si="4" ref="D54:J54">SUM(D4:D53)</f>
        <v>134</v>
      </c>
      <c r="E54" s="45">
        <f t="shared" si="4"/>
        <v>271</v>
      </c>
      <c r="F54" s="46">
        <f t="shared" si="4"/>
        <v>155</v>
      </c>
      <c r="G54" s="44">
        <f t="shared" si="4"/>
        <v>123</v>
      </c>
      <c r="H54" s="45">
        <f t="shared" si="4"/>
        <v>278</v>
      </c>
      <c r="I54" s="46">
        <f t="shared" si="4"/>
        <v>292</v>
      </c>
      <c r="J54" s="7">
        <f t="shared" si="4"/>
        <v>257</v>
      </c>
      <c r="K54" s="47">
        <f t="shared" si="2"/>
        <v>549</v>
      </c>
    </row>
    <row r="56" spans="1:12" ht="15">
      <c r="A56" s="94" t="s">
        <v>83</v>
      </c>
      <c r="B56" s="95"/>
      <c r="C56" s="96"/>
      <c r="D56" s="95"/>
      <c r="E56" s="95"/>
      <c r="F56" s="95"/>
      <c r="G56" s="95"/>
      <c r="H56" s="95"/>
      <c r="I56" s="95"/>
      <c r="J56" s="95"/>
      <c r="K56" s="95"/>
      <c r="L56" s="95"/>
    </row>
    <row r="57" spans="1:12" ht="15">
      <c r="A57" s="97" t="s">
        <v>84</v>
      </c>
      <c r="B57" s="95"/>
      <c r="C57" s="96"/>
      <c r="D57" s="95"/>
      <c r="E57" s="95"/>
      <c r="F57" s="95"/>
      <c r="G57" s="95"/>
      <c r="H57" s="95"/>
      <c r="I57" s="95"/>
      <c r="J57" s="95"/>
      <c r="K57" s="95"/>
      <c r="L57" s="95"/>
    </row>
    <row r="58" spans="1:12" ht="15">
      <c r="A58" s="94" t="s">
        <v>104</v>
      </c>
      <c r="B58" s="95"/>
      <c r="C58" s="98" t="s">
        <v>85</v>
      </c>
      <c r="D58" s="95"/>
      <c r="E58" s="95"/>
      <c r="F58" s="95" t="s">
        <v>89</v>
      </c>
      <c r="G58" s="95"/>
      <c r="H58" s="94" t="s">
        <v>86</v>
      </c>
      <c r="I58" s="95" t="s">
        <v>87</v>
      </c>
      <c r="J58" s="94" t="s">
        <v>197</v>
      </c>
      <c r="K58" s="95" t="s">
        <v>89</v>
      </c>
      <c r="L58" s="99" t="s">
        <v>203</v>
      </c>
    </row>
    <row r="59" spans="1:12" ht="15">
      <c r="A59" s="94" t="s">
        <v>99</v>
      </c>
      <c r="B59" s="95" t="s">
        <v>89</v>
      </c>
      <c r="C59" s="94"/>
      <c r="D59" s="100"/>
      <c r="E59" s="100"/>
      <c r="F59" s="95"/>
      <c r="G59" s="95"/>
      <c r="H59" s="94" t="s">
        <v>88</v>
      </c>
      <c r="I59" s="95" t="s">
        <v>89</v>
      </c>
      <c r="J59" s="94" t="s">
        <v>205</v>
      </c>
      <c r="K59" s="95" t="s">
        <v>89</v>
      </c>
      <c r="L59" s="99" t="s">
        <v>207</v>
      </c>
    </row>
    <row r="60" spans="1:12" ht="15">
      <c r="A60" s="94" t="s">
        <v>90</v>
      </c>
      <c r="B60" s="95" t="s">
        <v>213</v>
      </c>
      <c r="C60" s="98"/>
      <c r="D60" s="95"/>
      <c r="E60" s="95"/>
      <c r="F60" s="95"/>
      <c r="G60" s="95"/>
      <c r="H60" s="94" t="s">
        <v>98</v>
      </c>
      <c r="I60" s="95" t="s">
        <v>89</v>
      </c>
      <c r="J60" s="95"/>
      <c r="K60" s="95"/>
      <c r="L60" s="95"/>
    </row>
    <row r="61" spans="1:12" ht="15">
      <c r="A61" s="97" t="s">
        <v>91</v>
      </c>
      <c r="B61" s="95"/>
      <c r="C61" s="96"/>
      <c r="D61" s="95"/>
      <c r="E61" s="95"/>
      <c r="F61" s="95"/>
      <c r="G61" s="95"/>
      <c r="H61" s="95"/>
      <c r="I61" s="95"/>
      <c r="J61" s="95"/>
      <c r="K61" s="95"/>
      <c r="L61" s="95"/>
    </row>
    <row r="62" spans="1:12" ht="15">
      <c r="A62" s="94" t="s">
        <v>90</v>
      </c>
      <c r="B62" s="95" t="s">
        <v>100</v>
      </c>
      <c r="C62" s="98" t="s">
        <v>92</v>
      </c>
      <c r="D62" s="95"/>
      <c r="E62" s="95"/>
      <c r="F62" s="95" t="s">
        <v>101</v>
      </c>
      <c r="G62" s="95"/>
      <c r="H62" s="94"/>
      <c r="J62" s="95"/>
      <c r="K62" s="95"/>
      <c r="L62" s="99" t="s">
        <v>203</v>
      </c>
    </row>
    <row r="63" spans="1:12" ht="15">
      <c r="A63" s="94" t="s">
        <v>93</v>
      </c>
      <c r="B63" s="95" t="s">
        <v>100</v>
      </c>
      <c r="C63" s="94" t="s">
        <v>98</v>
      </c>
      <c r="D63" s="95"/>
      <c r="E63" s="95" t="s">
        <v>89</v>
      </c>
      <c r="F63" s="95"/>
      <c r="G63" s="95"/>
      <c r="H63" s="94" t="s">
        <v>88</v>
      </c>
      <c r="J63" s="95" t="s">
        <v>89</v>
      </c>
      <c r="K63" s="95"/>
      <c r="L63" s="99" t="s">
        <v>207</v>
      </c>
    </row>
    <row r="64" spans="1:12" ht="15">
      <c r="A64" s="94" t="s">
        <v>94</v>
      </c>
      <c r="B64" s="95" t="s">
        <v>89</v>
      </c>
      <c r="C64" s="98" t="s">
        <v>95</v>
      </c>
      <c r="D64" s="95"/>
      <c r="E64" s="95" t="s">
        <v>87</v>
      </c>
      <c r="F64" s="95"/>
      <c r="G64" s="95"/>
      <c r="H64" s="94" t="s">
        <v>96</v>
      </c>
      <c r="J64" s="95" t="s">
        <v>89</v>
      </c>
      <c r="K64" s="95"/>
      <c r="L64" s="95"/>
    </row>
    <row r="65" spans="1:12" ht="15">
      <c r="A65" s="94" t="s">
        <v>86</v>
      </c>
      <c r="B65" s="95" t="s">
        <v>89</v>
      </c>
      <c r="C65" s="98" t="s">
        <v>97</v>
      </c>
      <c r="D65" s="95"/>
      <c r="E65" s="95" t="s">
        <v>89</v>
      </c>
      <c r="F65" s="95"/>
      <c r="G65" s="209" t="s">
        <v>202</v>
      </c>
      <c r="H65" s="207"/>
      <c r="I65" s="207"/>
      <c r="J65" s="208" t="s">
        <v>89</v>
      </c>
      <c r="K65" s="95"/>
      <c r="L65" s="95"/>
    </row>
    <row r="66" spans="2:4" ht="15">
      <c r="B66" s="206"/>
      <c r="C66" s="237"/>
      <c r="D66" s="238"/>
    </row>
  </sheetData>
  <sheetProtection/>
  <mergeCells count="20">
    <mergeCell ref="C66:D66"/>
    <mergeCell ref="A23:A28"/>
    <mergeCell ref="A10:A14"/>
    <mergeCell ref="A15:A17"/>
    <mergeCell ref="A54:B54"/>
    <mergeCell ref="A29:A37"/>
    <mergeCell ref="A38:A41"/>
    <mergeCell ref="A43:A44"/>
    <mergeCell ref="A45:A47"/>
    <mergeCell ref="A48:A53"/>
    <mergeCell ref="A18:A22"/>
    <mergeCell ref="A4:A6"/>
    <mergeCell ref="A7:A9"/>
    <mergeCell ref="A1:K1"/>
    <mergeCell ref="A2:B3"/>
    <mergeCell ref="C2:D2"/>
    <mergeCell ref="E2:E3"/>
    <mergeCell ref="F2:G2"/>
    <mergeCell ref="H2:H3"/>
    <mergeCell ref="I2:K2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7.00390625" style="0" customWidth="1"/>
    <col min="2" max="2" width="13.57421875" style="0" customWidth="1"/>
    <col min="4" max="4" width="11.8515625" style="0" customWidth="1"/>
    <col min="5" max="5" width="12.00390625" style="0" customWidth="1"/>
    <col min="7" max="7" width="10.7109375" style="0" customWidth="1"/>
  </cols>
  <sheetData>
    <row r="1" spans="1:7" ht="15.75" thickTop="1">
      <c r="A1" s="245" t="s">
        <v>209</v>
      </c>
      <c r="B1" s="246"/>
      <c r="C1" s="246"/>
      <c r="D1" s="246"/>
      <c r="E1" s="246"/>
      <c r="F1" s="246"/>
      <c r="G1" s="247"/>
    </row>
    <row r="2" spans="1:7" ht="15">
      <c r="A2" s="248" t="s">
        <v>105</v>
      </c>
      <c r="B2" s="251" t="s">
        <v>14</v>
      </c>
      <c r="C2" s="252"/>
      <c r="D2" s="253" t="s">
        <v>106</v>
      </c>
      <c r="E2" s="256" t="s">
        <v>16</v>
      </c>
      <c r="F2" s="252"/>
      <c r="G2" s="257" t="s">
        <v>107</v>
      </c>
    </row>
    <row r="3" spans="1:7" ht="15">
      <c r="A3" s="249"/>
      <c r="B3" s="260" t="s">
        <v>108</v>
      </c>
      <c r="C3" s="261"/>
      <c r="D3" s="254"/>
      <c r="E3" s="262" t="s">
        <v>109</v>
      </c>
      <c r="F3" s="261"/>
      <c r="G3" s="258"/>
    </row>
    <row r="4" spans="1:7" ht="36" customHeight="1">
      <c r="A4" s="250"/>
      <c r="B4" s="10" t="s">
        <v>110</v>
      </c>
      <c r="C4" s="15" t="s">
        <v>111</v>
      </c>
      <c r="D4" s="255"/>
      <c r="E4" s="37" t="s">
        <v>110</v>
      </c>
      <c r="F4" s="15" t="s">
        <v>111</v>
      </c>
      <c r="G4" s="259"/>
    </row>
    <row r="5" spans="1:7" ht="15">
      <c r="A5" s="128" t="s">
        <v>112</v>
      </c>
      <c r="B5" s="129"/>
      <c r="C5" s="130"/>
      <c r="D5" s="131"/>
      <c r="E5" s="132"/>
      <c r="F5" s="130"/>
      <c r="G5" s="133"/>
    </row>
    <row r="6" spans="1:7" ht="15">
      <c r="A6" s="134" t="s">
        <v>113</v>
      </c>
      <c r="B6" s="129">
        <v>5</v>
      </c>
      <c r="C6" s="130">
        <f>'Б+К МАГ ОФО'!C5</f>
        <v>4</v>
      </c>
      <c r="D6" s="135">
        <f>B6-C6</f>
        <v>1</v>
      </c>
      <c r="E6" s="132">
        <v>5</v>
      </c>
      <c r="F6" s="130">
        <f>'Б+К МАГ ОФО'!F4</f>
        <v>5</v>
      </c>
      <c r="G6" s="136">
        <f>E6-F6</f>
        <v>0</v>
      </c>
    </row>
    <row r="7" spans="1:7" ht="25.5">
      <c r="A7" s="134" t="s">
        <v>114</v>
      </c>
      <c r="B7" s="129">
        <v>5</v>
      </c>
      <c r="C7" s="130">
        <f>'Б+К МАГ ОФО'!C6</f>
        <v>5</v>
      </c>
      <c r="D7" s="135">
        <f>B7-C7</f>
        <v>0</v>
      </c>
      <c r="E7" s="132">
        <v>6</v>
      </c>
      <c r="F7" s="130">
        <f>'Б+К МАГ ОФО'!F6</f>
        <v>6</v>
      </c>
      <c r="G7" s="136">
        <f>E7-F7</f>
        <v>0</v>
      </c>
    </row>
    <row r="8" spans="1:7" ht="15">
      <c r="A8" s="137"/>
      <c r="B8" s="129"/>
      <c r="C8" s="130"/>
      <c r="D8" s="135"/>
      <c r="E8" s="132"/>
      <c r="F8" s="130"/>
      <c r="G8" s="136"/>
    </row>
    <row r="9" spans="1:7" ht="15">
      <c r="A9" s="128" t="s">
        <v>115</v>
      </c>
      <c r="B9" s="129"/>
      <c r="C9" s="130"/>
      <c r="D9" s="135"/>
      <c r="E9" s="132"/>
      <c r="F9" s="130"/>
      <c r="G9" s="136"/>
    </row>
    <row r="10" spans="1:7" ht="15">
      <c r="A10" s="134" t="s">
        <v>116</v>
      </c>
      <c r="B10" s="129">
        <v>0</v>
      </c>
      <c r="C10" s="130">
        <f>'Б+К МАГ ОФО'!C7</f>
        <v>1</v>
      </c>
      <c r="D10" s="135">
        <f>B10-C10</f>
        <v>-1</v>
      </c>
      <c r="E10" s="132">
        <v>5</v>
      </c>
      <c r="F10" s="130">
        <f>'Б+К МАГ ОФО'!F7</f>
        <v>6</v>
      </c>
      <c r="G10" s="136">
        <f>E10-F10</f>
        <v>-1</v>
      </c>
    </row>
    <row r="11" spans="1:7" ht="15">
      <c r="A11" s="137"/>
      <c r="B11" s="129"/>
      <c r="C11" s="130"/>
      <c r="D11" s="135"/>
      <c r="E11" s="132"/>
      <c r="F11" s="130"/>
      <c r="G11" s="136"/>
    </row>
    <row r="12" spans="1:7" ht="15">
      <c r="A12" s="128" t="s">
        <v>117</v>
      </c>
      <c r="B12" s="129"/>
      <c r="C12" s="130"/>
      <c r="D12" s="135"/>
      <c r="E12" s="132"/>
      <c r="F12" s="138"/>
      <c r="G12" s="136"/>
    </row>
    <row r="13" spans="1:7" ht="15">
      <c r="A13" s="134" t="s">
        <v>118</v>
      </c>
      <c r="B13" s="129">
        <v>5</v>
      </c>
      <c r="C13" s="130">
        <f>'Б+К МАГ ОФО'!C10</f>
        <v>5</v>
      </c>
      <c r="D13" s="135">
        <f>B13-C13</f>
        <v>0</v>
      </c>
      <c r="E13" s="132">
        <v>8</v>
      </c>
      <c r="F13" s="130">
        <f>SUM('Б+К МАГ ОФО'!F10,'Б+К МАГ ОФО'!F11)</f>
        <v>9</v>
      </c>
      <c r="G13" s="136">
        <f>E13-F13</f>
        <v>-1</v>
      </c>
    </row>
    <row r="14" spans="1:7" ht="15">
      <c r="A14" s="134"/>
      <c r="B14" s="129"/>
      <c r="C14" s="130"/>
      <c r="D14" s="135"/>
      <c r="E14" s="132"/>
      <c r="F14" s="130"/>
      <c r="G14" s="136"/>
    </row>
    <row r="15" spans="1:7" ht="15">
      <c r="A15" s="128" t="s">
        <v>119</v>
      </c>
      <c r="B15" s="129"/>
      <c r="C15" s="130"/>
      <c r="D15" s="135"/>
      <c r="E15" s="132"/>
      <c r="F15" s="130"/>
      <c r="G15" s="136"/>
    </row>
    <row r="16" spans="1:7" ht="15">
      <c r="A16" s="134" t="s">
        <v>120</v>
      </c>
      <c r="B16" s="129">
        <v>0</v>
      </c>
      <c r="C16" s="130">
        <f>'Б+К МАГ ОФО'!C15</f>
        <v>0</v>
      </c>
      <c r="D16" s="135">
        <f>B16-C16</f>
        <v>0</v>
      </c>
      <c r="E16" s="132">
        <v>4</v>
      </c>
      <c r="F16" s="130">
        <f>'Б+К МАГ ОФО'!F15</f>
        <v>4</v>
      </c>
      <c r="G16" s="136">
        <f>E16-F16</f>
        <v>0</v>
      </c>
    </row>
    <row r="17" spans="1:7" ht="15">
      <c r="A17" s="134" t="s">
        <v>121</v>
      </c>
      <c r="B17" s="129">
        <v>6</v>
      </c>
      <c r="C17" s="130">
        <f>'Б+К МАГ ОФО'!C17</f>
        <v>6</v>
      </c>
      <c r="D17" s="135">
        <f>B17-C17</f>
        <v>0</v>
      </c>
      <c r="E17" s="132">
        <v>4</v>
      </c>
      <c r="F17" s="130">
        <f>'Б+К МАГ ОФО'!F16</f>
        <v>4</v>
      </c>
      <c r="G17" s="136">
        <f>E17-F17</f>
        <v>0</v>
      </c>
    </row>
    <row r="18" spans="1:7" ht="15">
      <c r="A18" s="134"/>
      <c r="B18" s="129"/>
      <c r="C18" s="130"/>
      <c r="D18" s="135"/>
      <c r="E18" s="132"/>
      <c r="F18" s="130"/>
      <c r="G18" s="136"/>
    </row>
    <row r="19" spans="1:7" ht="15">
      <c r="A19" s="128" t="s">
        <v>122</v>
      </c>
      <c r="B19" s="129"/>
      <c r="C19" s="130"/>
      <c r="D19" s="135"/>
      <c r="E19" s="132"/>
      <c r="F19" s="130"/>
      <c r="G19" s="136"/>
    </row>
    <row r="20" spans="1:7" ht="15">
      <c r="A20" s="134" t="s">
        <v>123</v>
      </c>
      <c r="B20" s="129">
        <v>6</v>
      </c>
      <c r="C20" s="130">
        <f>SUM('Б+К МАГ ОФО'!C12,'Б+К МАГ ОФО'!C13)</f>
        <v>7</v>
      </c>
      <c r="D20" s="135">
        <f>B20-C20</f>
        <v>-1</v>
      </c>
      <c r="E20" s="132">
        <v>9</v>
      </c>
      <c r="F20" s="130">
        <f>SUM('Б+К МАГ ОФО'!F12,'Б+К МАГ ОФО'!F13)</f>
        <v>8</v>
      </c>
      <c r="G20" s="136">
        <f>E20-F20</f>
        <v>1</v>
      </c>
    </row>
    <row r="21" spans="1:7" ht="15">
      <c r="A21" s="134"/>
      <c r="B21" s="129"/>
      <c r="C21" s="130"/>
      <c r="D21" s="135"/>
      <c r="E21" s="132"/>
      <c r="F21" s="130"/>
      <c r="G21" s="136"/>
    </row>
    <row r="22" spans="1:7" ht="25.5">
      <c r="A22" s="180" t="s">
        <v>178</v>
      </c>
      <c r="B22" s="129"/>
      <c r="C22" s="130"/>
      <c r="D22" s="135"/>
      <c r="E22" s="132"/>
      <c r="F22" s="130"/>
      <c r="G22" s="136"/>
    </row>
    <row r="23" spans="1:7" ht="25.5">
      <c r="A23" s="134" t="s">
        <v>177</v>
      </c>
      <c r="B23" s="129">
        <v>5</v>
      </c>
      <c r="C23" s="130">
        <f>'Б+К МАГ ОФО'!C14</f>
        <v>5</v>
      </c>
      <c r="D23" s="135">
        <f>B23-C23</f>
        <v>0</v>
      </c>
      <c r="E23" s="132">
        <v>0</v>
      </c>
      <c r="F23" s="130">
        <f>'Б+К МАГ ОФО'!F14</f>
        <v>0</v>
      </c>
      <c r="G23" s="136">
        <f>E23-F23</f>
        <v>0</v>
      </c>
    </row>
    <row r="24" spans="1:7" ht="15">
      <c r="A24" s="134"/>
      <c r="B24" s="129"/>
      <c r="C24" s="130"/>
      <c r="D24" s="135"/>
      <c r="E24" s="132"/>
      <c r="F24" s="130"/>
      <c r="G24" s="136"/>
    </row>
    <row r="25" spans="1:7" ht="25.5">
      <c r="A25" s="128" t="s">
        <v>124</v>
      </c>
      <c r="B25" s="129"/>
      <c r="C25" s="130"/>
      <c r="D25" s="135"/>
      <c r="E25" s="132"/>
      <c r="F25" s="130"/>
      <c r="G25" s="136"/>
    </row>
    <row r="26" spans="1:7" ht="25.5">
      <c r="A26" s="134" t="s">
        <v>125</v>
      </c>
      <c r="B26" s="129">
        <v>0</v>
      </c>
      <c r="C26" s="130">
        <f>'Б+К МАГ ОФО'!C8</f>
        <v>0</v>
      </c>
      <c r="D26" s="135">
        <f>B26-C26</f>
        <v>0</v>
      </c>
      <c r="E26" s="132">
        <v>5</v>
      </c>
      <c r="F26" s="130">
        <f>'Б+К МАГ ОФО'!F8</f>
        <v>5</v>
      </c>
      <c r="G26" s="136">
        <f>E26-F26</f>
        <v>0</v>
      </c>
    </row>
    <row r="27" spans="1:7" ht="15">
      <c r="A27" s="134"/>
      <c r="B27" s="129"/>
      <c r="C27" s="130"/>
      <c r="D27" s="135"/>
      <c r="E27" s="132"/>
      <c r="F27" s="138"/>
      <c r="G27" s="136"/>
    </row>
    <row r="28" spans="1:7" ht="15">
      <c r="A28" s="128" t="s">
        <v>126</v>
      </c>
      <c r="B28" s="129"/>
      <c r="C28" s="130"/>
      <c r="D28" s="135"/>
      <c r="E28" s="132"/>
      <c r="F28" s="139"/>
      <c r="G28" s="136"/>
    </row>
    <row r="29" spans="1:7" ht="15">
      <c r="A29" s="134" t="s">
        <v>127</v>
      </c>
      <c r="B29" s="140">
        <v>0</v>
      </c>
      <c r="C29" s="139">
        <f>'Б+К МАГ ОФО'!C18</f>
        <v>1</v>
      </c>
      <c r="D29" s="141">
        <f aca="true" t="shared" si="0" ref="D29:D37">B29-C29</f>
        <v>-1</v>
      </c>
      <c r="E29" s="142">
        <v>6</v>
      </c>
      <c r="F29" s="139">
        <f>'Б+К МАГ ОФО'!F18</f>
        <v>6</v>
      </c>
      <c r="G29" s="136">
        <f aca="true" t="shared" si="1" ref="G29:G37">E29-F29</f>
        <v>0</v>
      </c>
    </row>
    <row r="30" spans="1:7" ht="15">
      <c r="A30" s="137"/>
      <c r="B30" s="140"/>
      <c r="C30" s="139"/>
      <c r="D30" s="141"/>
      <c r="E30" s="142"/>
      <c r="F30" s="139"/>
      <c r="G30" s="136"/>
    </row>
    <row r="31" spans="1:7" ht="15">
      <c r="A31" s="128" t="s">
        <v>128</v>
      </c>
      <c r="B31" s="140"/>
      <c r="C31" s="139"/>
      <c r="D31" s="141"/>
      <c r="E31" s="142"/>
      <c r="F31" s="139"/>
      <c r="G31" s="136"/>
    </row>
    <row r="32" spans="1:7" ht="15">
      <c r="A32" s="134" t="s">
        <v>129</v>
      </c>
      <c r="B32" s="140">
        <v>0</v>
      </c>
      <c r="C32" s="139"/>
      <c r="D32" s="135">
        <f t="shared" si="0"/>
        <v>0</v>
      </c>
      <c r="E32" s="142">
        <f>SUM(E33:E35)</f>
        <v>5</v>
      </c>
      <c r="F32" s="139">
        <f>SUM('Б+К МАГ ОФО'!F26,'Б+К МАГ ОФО'!F29,'Б+К МАГ ОФО'!F30)</f>
        <v>5</v>
      </c>
      <c r="G32" s="136">
        <f t="shared" si="1"/>
        <v>0</v>
      </c>
    </row>
    <row r="33" spans="1:7" ht="15">
      <c r="A33" s="143" t="s">
        <v>130</v>
      </c>
      <c r="B33" s="129">
        <v>0</v>
      </c>
      <c r="C33" s="130">
        <f>'Б+К МАГ ОФО'!C26</f>
        <v>0</v>
      </c>
      <c r="D33" s="135">
        <f t="shared" si="0"/>
        <v>0</v>
      </c>
      <c r="E33" s="132">
        <v>2</v>
      </c>
      <c r="F33" s="130">
        <f>'Б+К МАГ ОФО'!F26</f>
        <v>2</v>
      </c>
      <c r="G33" s="136">
        <f t="shared" si="1"/>
        <v>0</v>
      </c>
    </row>
    <row r="34" spans="1:7" ht="25.5">
      <c r="A34" s="143" t="s">
        <v>131</v>
      </c>
      <c r="B34" s="129">
        <v>0</v>
      </c>
      <c r="C34" s="130">
        <f>'Б+К МАГ ОФО'!C31</f>
        <v>0</v>
      </c>
      <c r="D34" s="135">
        <f t="shared" si="0"/>
        <v>0</v>
      </c>
      <c r="E34" s="132">
        <v>1</v>
      </c>
      <c r="F34" s="130">
        <f>'Б+К МАГ ОФО'!F30</f>
        <v>1</v>
      </c>
      <c r="G34" s="136">
        <f t="shared" si="1"/>
        <v>0</v>
      </c>
    </row>
    <row r="35" spans="1:7" ht="15">
      <c r="A35" s="143" t="s">
        <v>132</v>
      </c>
      <c r="B35" s="129">
        <v>0</v>
      </c>
      <c r="C35" s="130">
        <f>'Б+К МАГ ОФО'!C29</f>
        <v>0</v>
      </c>
      <c r="D35" s="135">
        <f t="shared" si="0"/>
        <v>0</v>
      </c>
      <c r="E35" s="132">
        <v>2</v>
      </c>
      <c r="F35" s="130">
        <f>'Б+К МАГ ОФО'!F29</f>
        <v>2</v>
      </c>
      <c r="G35" s="136">
        <f t="shared" si="1"/>
        <v>0</v>
      </c>
    </row>
    <row r="36" spans="1:7" ht="15">
      <c r="A36" s="134" t="s">
        <v>133</v>
      </c>
      <c r="B36" s="129">
        <v>0</v>
      </c>
      <c r="C36" s="130">
        <f>SUM('Б+К МАГ ОФО'!C33,'Б+К МАГ ОФО'!C34)</f>
        <v>0</v>
      </c>
      <c r="D36" s="135">
        <f t="shared" si="0"/>
        <v>0</v>
      </c>
      <c r="E36" s="132">
        <v>1</v>
      </c>
      <c r="F36" s="130">
        <f>SUM('Б+К МАГ ОФО'!F33,'Б+К МАГ ОФО'!F34)</f>
        <v>1</v>
      </c>
      <c r="G36" s="136">
        <f t="shared" si="1"/>
        <v>0</v>
      </c>
    </row>
    <row r="37" spans="1:7" ht="15">
      <c r="A37" s="134" t="s">
        <v>134</v>
      </c>
      <c r="B37" s="129">
        <v>0</v>
      </c>
      <c r="C37" s="130">
        <f>'Б+К МАГ ОФО'!C32</f>
        <v>0</v>
      </c>
      <c r="D37" s="135">
        <f t="shared" si="0"/>
        <v>0</v>
      </c>
      <c r="E37" s="132">
        <v>1</v>
      </c>
      <c r="F37" s="130">
        <f>'Б+К МАГ ОФО'!F32</f>
        <v>1</v>
      </c>
      <c r="G37" s="136">
        <f t="shared" si="1"/>
        <v>0</v>
      </c>
    </row>
    <row r="38" spans="1:7" ht="15">
      <c r="A38" s="134"/>
      <c r="B38" s="129"/>
      <c r="C38" s="130"/>
      <c r="D38" s="135"/>
      <c r="E38" s="132"/>
      <c r="F38" s="130"/>
      <c r="G38" s="136"/>
    </row>
    <row r="39" spans="1:7" ht="15">
      <c r="A39" s="128" t="s">
        <v>135</v>
      </c>
      <c r="B39" s="129"/>
      <c r="C39" s="130"/>
      <c r="D39" s="135"/>
      <c r="E39" s="132"/>
      <c r="F39" s="138"/>
      <c r="G39" s="136"/>
    </row>
    <row r="40" spans="1:7" ht="15">
      <c r="A40" s="134" t="s">
        <v>136</v>
      </c>
      <c r="B40" s="129">
        <v>7</v>
      </c>
      <c r="C40" s="130">
        <f>'Б+К МАГ ОФО'!C48</f>
        <v>7</v>
      </c>
      <c r="D40" s="135">
        <f>B40-C40</f>
        <v>0</v>
      </c>
      <c r="E40" s="132">
        <v>10</v>
      </c>
      <c r="F40" s="130">
        <f>'Б+К МАГ ОФО'!F48</f>
        <v>11</v>
      </c>
      <c r="G40" s="136">
        <f>E40-F40</f>
        <v>-1</v>
      </c>
    </row>
    <row r="41" spans="1:7" ht="15">
      <c r="A41" s="134" t="s">
        <v>137</v>
      </c>
      <c r="B41" s="129">
        <v>7</v>
      </c>
      <c r="C41" s="130">
        <f>'Б+К МАГ ОФО'!C19</f>
        <v>7</v>
      </c>
      <c r="D41" s="135">
        <f>B41-C41</f>
        <v>0</v>
      </c>
      <c r="E41" s="132">
        <v>9</v>
      </c>
      <c r="F41" s="130">
        <f>'Б+К МАГ ОФО'!F19</f>
        <v>10</v>
      </c>
      <c r="G41" s="136">
        <f>E41-F41</f>
        <v>-1</v>
      </c>
    </row>
    <row r="42" spans="1:7" ht="15" customHeight="1">
      <c r="A42" s="134" t="s">
        <v>138</v>
      </c>
      <c r="B42" s="129">
        <v>0</v>
      </c>
      <c r="C42" s="130"/>
      <c r="D42" s="135">
        <f>B42-C42</f>
        <v>0</v>
      </c>
      <c r="E42" s="132">
        <v>0</v>
      </c>
      <c r="F42" s="130"/>
      <c r="G42" s="136">
        <f>E42-F42</f>
        <v>0</v>
      </c>
    </row>
    <row r="43" spans="1:7" ht="15">
      <c r="A43" s="137"/>
      <c r="B43" s="129"/>
      <c r="C43" s="130"/>
      <c r="D43" s="135"/>
      <c r="E43" s="132"/>
      <c r="F43" s="138"/>
      <c r="G43" s="136"/>
    </row>
    <row r="44" spans="1:7" ht="15">
      <c r="A44" s="128" t="s">
        <v>139</v>
      </c>
      <c r="B44" s="129"/>
      <c r="C44" s="130"/>
      <c r="D44" s="135"/>
      <c r="E44" s="132"/>
      <c r="F44" s="138"/>
      <c r="G44" s="136"/>
    </row>
    <row r="45" spans="1:7" ht="15">
      <c r="A45" s="134" t="s">
        <v>140</v>
      </c>
      <c r="B45" s="129">
        <f>SUM(B46:B48)</f>
        <v>6</v>
      </c>
      <c r="C45" s="130">
        <f>SUM('Б+К МАГ ОФО'!C38,'Б+К МАГ ОФО'!C39,'Б+К МАГ ОФО'!C40)</f>
        <v>7</v>
      </c>
      <c r="D45" s="135">
        <f>B45-C45</f>
        <v>-1</v>
      </c>
      <c r="E45" s="130">
        <f>SUM(E46:E48)</f>
        <v>7</v>
      </c>
      <c r="F45" s="130">
        <f>SUM('Б+К МАГ ОФО'!F38,'Б+К МАГ ОФО'!F39,'Б+К МАГ ОФО'!F40)</f>
        <v>6</v>
      </c>
      <c r="G45" s="136">
        <f>E45-F45</f>
        <v>1</v>
      </c>
    </row>
    <row r="46" spans="1:7" ht="25.5">
      <c r="A46" s="143" t="s">
        <v>141</v>
      </c>
      <c r="B46" s="129">
        <v>2</v>
      </c>
      <c r="C46" s="130">
        <f>'Б+К МАГ ОФО'!C38</f>
        <v>3</v>
      </c>
      <c r="D46" s="135">
        <f>B46-C46</f>
        <v>-1</v>
      </c>
      <c r="E46" s="132">
        <v>4</v>
      </c>
      <c r="F46" s="139">
        <f>'Б+К МАГ ОФО'!F38</f>
        <v>3</v>
      </c>
      <c r="G46" s="136">
        <f>E46-F46</f>
        <v>1</v>
      </c>
    </row>
    <row r="47" spans="1:7" ht="15">
      <c r="A47" s="143" t="s">
        <v>142</v>
      </c>
      <c r="B47" s="129">
        <v>2</v>
      </c>
      <c r="C47" s="130">
        <f>'Б+К МАГ ОФО'!C39</f>
        <v>2</v>
      </c>
      <c r="D47" s="135">
        <f>B47-C47</f>
        <v>0</v>
      </c>
      <c r="E47" s="132">
        <v>3</v>
      </c>
      <c r="F47" s="139">
        <f>'Б+К МАГ ОФО'!F39</f>
        <v>3</v>
      </c>
      <c r="G47" s="136">
        <f>E47-F47</f>
        <v>0</v>
      </c>
    </row>
    <row r="48" spans="1:7" ht="25.5">
      <c r="A48" s="143" t="s">
        <v>143</v>
      </c>
      <c r="B48" s="129">
        <v>2</v>
      </c>
      <c r="C48" s="130">
        <f>'Б+К МАГ ОФО'!C40</f>
        <v>2</v>
      </c>
      <c r="D48" s="135">
        <f>B48-C48</f>
        <v>0</v>
      </c>
      <c r="E48" s="132">
        <v>0</v>
      </c>
      <c r="F48" s="139">
        <f>'Б+К МАГ ОФО'!F40</f>
        <v>0</v>
      </c>
      <c r="G48" s="136">
        <f>E48-F48</f>
        <v>0</v>
      </c>
    </row>
    <row r="49" spans="1:7" ht="15">
      <c r="A49" s="144"/>
      <c r="B49" s="129"/>
      <c r="C49" s="130"/>
      <c r="D49" s="135"/>
      <c r="E49" s="132"/>
      <c r="F49" s="139"/>
      <c r="G49" s="136"/>
    </row>
    <row r="50" spans="1:7" ht="25.5">
      <c r="A50" s="181" t="s">
        <v>179</v>
      </c>
      <c r="B50" s="129"/>
      <c r="C50" s="130"/>
      <c r="D50" s="135"/>
      <c r="E50" s="132"/>
      <c r="F50" s="138"/>
      <c r="G50" s="136"/>
    </row>
    <row r="51" spans="1:7" ht="15">
      <c r="A51" s="182" t="s">
        <v>180</v>
      </c>
      <c r="B51" s="129">
        <v>6</v>
      </c>
      <c r="C51" s="130">
        <f>'Б+К МАГ ОФО'!C49</f>
        <v>6</v>
      </c>
      <c r="D51" s="135">
        <f>B51-C51</f>
        <v>0</v>
      </c>
      <c r="E51" s="132">
        <v>0</v>
      </c>
      <c r="F51" s="130">
        <f>'Б+К МАГ ОФО'!F49</f>
        <v>0</v>
      </c>
      <c r="G51" s="136">
        <f>E51-F51</f>
        <v>0</v>
      </c>
    </row>
    <row r="52" spans="1:7" ht="15">
      <c r="A52" s="182"/>
      <c r="B52" s="129"/>
      <c r="C52" s="130"/>
      <c r="D52" s="135"/>
      <c r="E52" s="132"/>
      <c r="F52" s="130"/>
      <c r="G52" s="136"/>
    </row>
    <row r="53" spans="1:7" ht="25.5">
      <c r="A53" s="128" t="s">
        <v>144</v>
      </c>
      <c r="B53" s="129"/>
      <c r="C53" s="130"/>
      <c r="D53" s="135"/>
      <c r="E53" s="132"/>
      <c r="F53" s="130"/>
      <c r="G53" s="136"/>
    </row>
    <row r="54" spans="1:7" ht="15">
      <c r="A54" s="134" t="s">
        <v>145</v>
      </c>
      <c r="B54" s="129">
        <v>0</v>
      </c>
      <c r="C54" s="130">
        <f>'Б+К МАГ ОФО'!C42</f>
        <v>0</v>
      </c>
      <c r="D54" s="135">
        <f>B54-C54</f>
        <v>0</v>
      </c>
      <c r="E54" s="132">
        <v>5</v>
      </c>
      <c r="F54" s="130">
        <f>'Б+К МАГ ОФО'!F42</f>
        <v>5</v>
      </c>
      <c r="G54" s="136">
        <f>E54-F54</f>
        <v>0</v>
      </c>
    </row>
    <row r="55" spans="1:7" ht="15">
      <c r="A55" s="134"/>
      <c r="B55" s="129"/>
      <c r="C55" s="130"/>
      <c r="D55" s="135"/>
      <c r="E55" s="132"/>
      <c r="F55" s="130"/>
      <c r="G55" s="136"/>
    </row>
    <row r="56" spans="1:7" ht="15">
      <c r="A56" s="128" t="s">
        <v>146</v>
      </c>
      <c r="B56" s="129"/>
      <c r="C56" s="130"/>
      <c r="D56" s="135"/>
      <c r="E56" s="132"/>
      <c r="F56" s="130"/>
      <c r="G56" s="136"/>
    </row>
    <row r="57" spans="1:7" ht="15">
      <c r="A57" s="134" t="s">
        <v>147</v>
      </c>
      <c r="B57" s="129">
        <v>0</v>
      </c>
      <c r="C57" s="130">
        <f>'Б+К МАГ ОФО'!C37</f>
        <v>0</v>
      </c>
      <c r="D57" s="135">
        <f>B57-C57</f>
        <v>0</v>
      </c>
      <c r="E57" s="132">
        <v>5</v>
      </c>
      <c r="F57" s="130">
        <f>'Б+К МАГ ОФО'!F36</f>
        <v>5</v>
      </c>
      <c r="G57" s="136">
        <f>E57-F57</f>
        <v>0</v>
      </c>
    </row>
    <row r="58" spans="1:7" ht="15">
      <c r="A58" s="134"/>
      <c r="B58" s="129"/>
      <c r="C58" s="130"/>
      <c r="D58" s="135"/>
      <c r="E58" s="132"/>
      <c r="F58" s="130"/>
      <c r="G58" s="136"/>
    </row>
    <row r="59" spans="1:7" ht="25.5">
      <c r="A59" s="128" t="s">
        <v>148</v>
      </c>
      <c r="B59" s="129"/>
      <c r="C59" s="130"/>
      <c r="D59" s="135"/>
      <c r="E59" s="132"/>
      <c r="F59" s="138"/>
      <c r="G59" s="136"/>
    </row>
    <row r="60" spans="1:7" ht="15">
      <c r="A60" s="145" t="s">
        <v>170</v>
      </c>
      <c r="B60" s="129">
        <f>SUM(B61:B62)</f>
        <v>11</v>
      </c>
      <c r="C60" s="130">
        <f>SUM('Б+К МАГ ОФО'!C20,'Б+К МАГ ОФО'!C47)</f>
        <v>12</v>
      </c>
      <c r="D60" s="135">
        <f>B60-C60</f>
        <v>-1</v>
      </c>
      <c r="E60" s="132">
        <f>SUM(E61,E62)</f>
        <v>25</v>
      </c>
      <c r="F60" s="130">
        <f>SUM('Б+К МАГ ОФО'!F21,'Б+К МАГ ОФО'!F47)</f>
        <v>23</v>
      </c>
      <c r="G60" s="136">
        <f>E60-F60</f>
        <v>2</v>
      </c>
    </row>
    <row r="61" spans="1:7" ht="38.25">
      <c r="A61" s="183" t="s">
        <v>187</v>
      </c>
      <c r="B61" s="129">
        <v>6</v>
      </c>
      <c r="C61" s="130">
        <f>'Б+К МАГ ОФО'!C20</f>
        <v>6</v>
      </c>
      <c r="D61" s="135">
        <f>B61-C61</f>
        <v>0</v>
      </c>
      <c r="E61" s="132">
        <v>15</v>
      </c>
      <c r="F61" s="130">
        <f>'Б+К МАГ ОФО'!F21</f>
        <v>14</v>
      </c>
      <c r="G61" s="136">
        <f>E61-F61</f>
        <v>1</v>
      </c>
    </row>
    <row r="62" spans="1:7" ht="25.5">
      <c r="A62" s="183" t="s">
        <v>186</v>
      </c>
      <c r="B62" s="129">
        <v>5</v>
      </c>
      <c r="C62" s="130">
        <f>'Б+К МАГ ОФО'!C47</f>
        <v>6</v>
      </c>
      <c r="D62" s="135">
        <f>B62-C62</f>
        <v>-1</v>
      </c>
      <c r="E62" s="132">
        <v>10</v>
      </c>
      <c r="F62" s="130">
        <f>'Б+К МАГ ОФО'!F47</f>
        <v>9</v>
      </c>
      <c r="G62" s="136">
        <f>E62-F62</f>
        <v>1</v>
      </c>
    </row>
    <row r="63" spans="1:7" ht="38.25">
      <c r="A63" s="145" t="s">
        <v>181</v>
      </c>
      <c r="B63" s="129">
        <v>6</v>
      </c>
      <c r="C63" s="130">
        <f>'Б+К МАГ ОФО'!C22</f>
        <v>6</v>
      </c>
      <c r="D63" s="135">
        <f>B63-C63</f>
        <v>0</v>
      </c>
      <c r="E63" s="132"/>
      <c r="F63" s="130"/>
      <c r="G63" s="136">
        <f>E63-F63</f>
        <v>0</v>
      </c>
    </row>
    <row r="64" spans="1:7" ht="15">
      <c r="A64" s="143"/>
      <c r="B64" s="129"/>
      <c r="C64" s="130"/>
      <c r="D64" s="135"/>
      <c r="E64" s="132"/>
      <c r="F64" s="138"/>
      <c r="G64" s="136"/>
    </row>
    <row r="65" spans="1:7" ht="25.5">
      <c r="A65" s="128" t="s">
        <v>149</v>
      </c>
      <c r="B65" s="129"/>
      <c r="C65" s="130"/>
      <c r="D65" s="135"/>
      <c r="E65" s="146"/>
      <c r="F65" s="138"/>
      <c r="G65" s="136"/>
    </row>
    <row r="66" spans="1:7" ht="15">
      <c r="A66" s="147" t="s">
        <v>150</v>
      </c>
      <c r="B66" s="140">
        <f>SUM(B67:B68)</f>
        <v>20</v>
      </c>
      <c r="C66" s="130">
        <f>SUM('Б+К МАГ ОФО'!C43,'Б+К МАГ ОФО'!C45,'Б+К МАГ ОФО'!C46)</f>
        <v>21</v>
      </c>
      <c r="D66" s="141">
        <f>B66-C66</f>
        <v>-1</v>
      </c>
      <c r="E66" s="142">
        <v>20</v>
      </c>
      <c r="F66" s="139">
        <f>SUM('Б+К МАГ ОФО'!F44,'Б+К МАГ ОФО'!F45,'Б+К МАГ ОФО'!F46)</f>
        <v>15</v>
      </c>
      <c r="G66" s="136">
        <f>E66-F66</f>
        <v>5</v>
      </c>
    </row>
    <row r="67" spans="1:7" ht="26.25">
      <c r="A67" s="148" t="s">
        <v>184</v>
      </c>
      <c r="B67" s="129">
        <v>10</v>
      </c>
      <c r="C67" s="130">
        <f>'Б+К МАГ ОФО'!C43</f>
        <v>10</v>
      </c>
      <c r="D67" s="135">
        <f>B67-C67</f>
        <v>0</v>
      </c>
      <c r="E67" s="132">
        <v>10</v>
      </c>
      <c r="F67" s="130">
        <f>'Б+К МАГ ОФО'!F44</f>
        <v>8</v>
      </c>
      <c r="G67" s="136">
        <f>E67-F67</f>
        <v>2</v>
      </c>
    </row>
    <row r="68" spans="1:7" ht="51.75">
      <c r="A68" s="148" t="s">
        <v>185</v>
      </c>
      <c r="B68" s="129">
        <v>10</v>
      </c>
      <c r="C68" s="130">
        <f>SUM('Б+К МАГ ОФО'!C45,'Б+К МАГ ОФО'!C46)</f>
        <v>11</v>
      </c>
      <c r="D68" s="135">
        <f>B68-C68</f>
        <v>-1</v>
      </c>
      <c r="E68" s="132">
        <v>10</v>
      </c>
      <c r="F68" s="130">
        <f>SUM('Б+К МАГ ОФО'!F45,'Б+К МАГ ОФО'!F46)</f>
        <v>7</v>
      </c>
      <c r="G68" s="136">
        <f>E68-F68</f>
        <v>3</v>
      </c>
    </row>
    <row r="69" spans="1:7" ht="15">
      <c r="A69" s="134" t="s">
        <v>151</v>
      </c>
      <c r="B69" s="129">
        <v>9</v>
      </c>
      <c r="C69" s="130">
        <f>SUM('Б+К МАГ ОФО'!C23,'Б+К МАГ ОФО'!C25)</f>
        <v>11</v>
      </c>
      <c r="D69" s="135">
        <f>B69-C69</f>
        <v>-2</v>
      </c>
      <c r="E69" s="132">
        <v>11</v>
      </c>
      <c r="F69" s="130">
        <f>SUM('Б+К МАГ ОФО'!F24,'Б+К МАГ ОФО'!F25)</f>
        <v>11</v>
      </c>
      <c r="G69" s="136">
        <f>E69-F69</f>
        <v>0</v>
      </c>
    </row>
    <row r="70" spans="1:7" ht="15">
      <c r="A70" s="137"/>
      <c r="B70" s="129"/>
      <c r="C70" s="130"/>
      <c r="D70" s="135"/>
      <c r="E70" s="132"/>
      <c r="F70" s="138"/>
      <c r="G70" s="136"/>
    </row>
    <row r="71" spans="1:7" ht="15">
      <c r="A71" s="128" t="s">
        <v>152</v>
      </c>
      <c r="B71" s="129"/>
      <c r="C71" s="130"/>
      <c r="D71" s="135"/>
      <c r="E71" s="132"/>
      <c r="F71" s="138"/>
      <c r="G71" s="136"/>
    </row>
    <row r="72" spans="1:7" ht="15">
      <c r="A72" s="134" t="s">
        <v>153</v>
      </c>
      <c r="B72" s="129">
        <v>6</v>
      </c>
      <c r="C72" s="130">
        <f>'Б+К МАГ ОФО'!C50</f>
        <v>6</v>
      </c>
      <c r="D72" s="135">
        <f>B72-C72</f>
        <v>0</v>
      </c>
      <c r="E72" s="132">
        <v>9</v>
      </c>
      <c r="F72" s="130">
        <f>'Б+К МАГ ОФО'!F51</f>
        <v>9</v>
      </c>
      <c r="G72" s="136">
        <f>E72-F72</f>
        <v>0</v>
      </c>
    </row>
    <row r="73" spans="1:7" ht="15">
      <c r="A73" s="134"/>
      <c r="B73" s="129"/>
      <c r="C73" s="130"/>
      <c r="D73" s="135"/>
      <c r="E73" s="132"/>
      <c r="F73" s="130"/>
      <c r="G73" s="136"/>
    </row>
    <row r="74" spans="1:7" ht="15">
      <c r="A74" s="180" t="s">
        <v>174</v>
      </c>
      <c r="B74" s="129"/>
      <c r="C74" s="130"/>
      <c r="D74" s="135"/>
      <c r="E74" s="132"/>
      <c r="F74" s="130"/>
      <c r="G74" s="136"/>
    </row>
    <row r="75" spans="1:7" ht="15">
      <c r="A75" s="134" t="s">
        <v>154</v>
      </c>
      <c r="B75" s="129">
        <v>9</v>
      </c>
      <c r="C75" s="130">
        <f>'Б+К МАГ ОФО'!C52</f>
        <v>9</v>
      </c>
      <c r="D75" s="135">
        <f>B75-C75</f>
        <v>0</v>
      </c>
      <c r="E75" s="132">
        <v>0</v>
      </c>
      <c r="F75" s="130">
        <f>'Б+К МАГ ОФО'!F52</f>
        <v>0</v>
      </c>
      <c r="G75" s="136">
        <f>E75-F75</f>
        <v>0</v>
      </c>
    </row>
    <row r="76" spans="1:7" ht="15">
      <c r="A76" s="134"/>
      <c r="B76" s="129"/>
      <c r="C76" s="130"/>
      <c r="D76" s="135"/>
      <c r="E76" s="132"/>
      <c r="F76" s="130"/>
      <c r="G76" s="136"/>
    </row>
    <row r="77" spans="1:7" ht="25.5">
      <c r="A77" s="180" t="s">
        <v>182</v>
      </c>
      <c r="B77" s="129"/>
      <c r="C77" s="130"/>
      <c r="D77" s="135"/>
      <c r="E77" s="132"/>
      <c r="F77" s="130"/>
      <c r="G77" s="136"/>
    </row>
    <row r="78" spans="1:7" ht="15">
      <c r="A78" s="134" t="s">
        <v>183</v>
      </c>
      <c r="B78" s="129">
        <v>2</v>
      </c>
      <c r="C78" s="130">
        <f>'Б+К МАГ ОФО'!C9</f>
        <v>2</v>
      </c>
      <c r="D78" s="135">
        <f>B78-C78</f>
        <v>0</v>
      </c>
      <c r="E78" s="132">
        <v>0</v>
      </c>
      <c r="F78" s="130">
        <f>'Б+К МАГ ОФО'!F9</f>
        <v>0</v>
      </c>
      <c r="G78" s="136">
        <f>E78-F78</f>
        <v>0</v>
      </c>
    </row>
    <row r="79" spans="1:7" ht="15">
      <c r="A79" s="134"/>
      <c r="B79" s="129"/>
      <c r="C79" s="130"/>
      <c r="D79" s="135"/>
      <c r="E79" s="132"/>
      <c r="F79" s="130"/>
      <c r="G79" s="136"/>
    </row>
    <row r="80" spans="1:7" ht="15">
      <c r="A80" s="180" t="s">
        <v>175</v>
      </c>
      <c r="B80" s="129"/>
      <c r="C80" s="130"/>
      <c r="D80" s="135"/>
      <c r="E80" s="132"/>
      <c r="F80" s="130"/>
      <c r="G80" s="136"/>
    </row>
    <row r="81" spans="1:7" ht="15">
      <c r="A81" s="134" t="s">
        <v>155</v>
      </c>
      <c r="B81" s="129">
        <v>10</v>
      </c>
      <c r="C81" s="130">
        <f>'Б+К МАГ ОФО'!C53</f>
        <v>9</v>
      </c>
      <c r="D81" s="135">
        <f>B81-C81</f>
        <v>1</v>
      </c>
      <c r="E81" s="132">
        <v>0</v>
      </c>
      <c r="F81" s="130">
        <f>'Б+К МАГ ОФО'!F53</f>
        <v>0</v>
      </c>
      <c r="G81" s="136">
        <f>E81-F81</f>
        <v>0</v>
      </c>
    </row>
    <row r="82" spans="1:7" ht="15.75" thickBot="1">
      <c r="A82" s="137"/>
      <c r="B82" s="129"/>
      <c r="C82" s="138"/>
      <c r="D82" s="135"/>
      <c r="E82" s="132"/>
      <c r="F82" s="138"/>
      <c r="G82" s="136"/>
    </row>
    <row r="83" spans="1:7" ht="15.75" thickBot="1">
      <c r="A83" s="149" t="s">
        <v>156</v>
      </c>
      <c r="B83" s="150">
        <f aca="true" t="shared" si="2" ref="B83:G83">SUM(B6,B7,B10,B13,B16,B17,B20,B23,B26,B29,B32,B36,B37,B40,B41,B42,B45,B51,B54,B57,B60,B63,B66,B69,B72,B75,B78,B81)</f>
        <v>131</v>
      </c>
      <c r="C83" s="150">
        <f t="shared" si="2"/>
        <v>137</v>
      </c>
      <c r="D83" s="150">
        <f t="shared" si="2"/>
        <v>-6</v>
      </c>
      <c r="E83" s="150">
        <f t="shared" si="2"/>
        <v>160</v>
      </c>
      <c r="F83" s="150">
        <f t="shared" si="2"/>
        <v>155</v>
      </c>
      <c r="G83" s="150">
        <f t="shared" si="2"/>
        <v>5</v>
      </c>
    </row>
    <row r="84" ht="15.75" thickTop="1"/>
  </sheetData>
  <sheetProtection/>
  <mergeCells count="8">
    <mergeCell ref="A1:G1"/>
    <mergeCell ref="A2:A4"/>
    <mergeCell ref="B2:C2"/>
    <mergeCell ref="D2:D4"/>
    <mergeCell ref="E2:F2"/>
    <mergeCell ref="G2:G4"/>
    <mergeCell ref="B3:C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6.421875" style="0" customWidth="1"/>
    <col min="4" max="4" width="16.7109375" style="0" customWidth="1"/>
    <col min="7" max="7" width="16.7109375" style="0" customWidth="1"/>
  </cols>
  <sheetData>
    <row r="1" spans="1:7" ht="15.75" thickTop="1">
      <c r="A1" s="245" t="s">
        <v>210</v>
      </c>
      <c r="B1" s="246"/>
      <c r="C1" s="246"/>
      <c r="D1" s="246"/>
      <c r="E1" s="246"/>
      <c r="F1" s="246"/>
      <c r="G1" s="247"/>
    </row>
    <row r="2" spans="1:7" ht="15">
      <c r="A2" s="248" t="s">
        <v>105</v>
      </c>
      <c r="B2" s="251" t="s">
        <v>14</v>
      </c>
      <c r="C2" s="252"/>
      <c r="D2" s="253" t="s">
        <v>157</v>
      </c>
      <c r="E2" s="256" t="s">
        <v>16</v>
      </c>
      <c r="F2" s="252"/>
      <c r="G2" s="257" t="s">
        <v>158</v>
      </c>
    </row>
    <row r="3" spans="1:7" ht="15">
      <c r="A3" s="249"/>
      <c r="B3" s="260" t="s">
        <v>108</v>
      </c>
      <c r="C3" s="261"/>
      <c r="D3" s="254"/>
      <c r="E3" s="262" t="s">
        <v>109</v>
      </c>
      <c r="F3" s="261"/>
      <c r="G3" s="258"/>
    </row>
    <row r="4" spans="1:7" ht="25.5">
      <c r="A4" s="250"/>
      <c r="B4" s="10" t="s">
        <v>110</v>
      </c>
      <c r="C4" s="15" t="s">
        <v>111</v>
      </c>
      <c r="D4" s="255"/>
      <c r="E4" s="37" t="s">
        <v>110</v>
      </c>
      <c r="F4" s="15" t="s">
        <v>111</v>
      </c>
      <c r="G4" s="259"/>
    </row>
    <row r="5" spans="1:7" ht="15">
      <c r="A5" s="128" t="s">
        <v>112</v>
      </c>
      <c r="B5" s="10"/>
      <c r="C5" s="15"/>
      <c r="D5" s="131"/>
      <c r="E5" s="37"/>
      <c r="F5" s="15"/>
      <c r="G5" s="133"/>
    </row>
    <row r="6" spans="1:7" ht="15">
      <c r="A6" s="134" t="s">
        <v>113</v>
      </c>
      <c r="B6" s="10">
        <v>5</v>
      </c>
      <c r="C6" s="15">
        <f>'Б+К МАГ ОФО'!D5</f>
        <v>0</v>
      </c>
      <c r="D6" s="151">
        <f>B6-C6</f>
        <v>5</v>
      </c>
      <c r="E6" s="37">
        <v>5</v>
      </c>
      <c r="F6" s="15">
        <f>'Б+К МАГ ОФО'!G4</f>
        <v>0</v>
      </c>
      <c r="G6" s="152">
        <f>E6-F6</f>
        <v>5</v>
      </c>
    </row>
    <row r="7" spans="1:7" ht="25.5">
      <c r="A7" s="134" t="s">
        <v>114</v>
      </c>
      <c r="B7" s="10">
        <v>5</v>
      </c>
      <c r="C7" s="15">
        <f>'Б+К МАГ ОФО'!D6</f>
        <v>1</v>
      </c>
      <c r="D7" s="151">
        <f>B7-C7</f>
        <v>4</v>
      </c>
      <c r="E7" s="37">
        <v>5</v>
      </c>
      <c r="F7" s="15">
        <f>'Б+К МАГ ОФО'!G6</f>
        <v>1</v>
      </c>
      <c r="G7" s="152">
        <f>E7-F7</f>
        <v>4</v>
      </c>
    </row>
    <row r="8" spans="1:7" ht="15">
      <c r="A8" s="137"/>
      <c r="B8" s="10"/>
      <c r="C8" s="15"/>
      <c r="D8" s="151"/>
      <c r="E8" s="37"/>
      <c r="F8" s="15"/>
      <c r="G8" s="152"/>
    </row>
    <row r="9" spans="1:7" ht="15">
      <c r="A9" s="128" t="s">
        <v>115</v>
      </c>
      <c r="B9" s="10"/>
      <c r="C9" s="15"/>
      <c r="D9" s="151"/>
      <c r="E9" s="37"/>
      <c r="F9" s="15"/>
      <c r="G9" s="152"/>
    </row>
    <row r="10" spans="1:7" ht="15">
      <c r="A10" s="134" t="s">
        <v>116</v>
      </c>
      <c r="B10" s="10">
        <v>5</v>
      </c>
      <c r="C10" s="15">
        <f>'Б+К МАГ ОФО'!D7</f>
        <v>0</v>
      </c>
      <c r="D10" s="151">
        <f>B10-C10</f>
        <v>5</v>
      </c>
      <c r="E10" s="37">
        <v>5</v>
      </c>
      <c r="F10" s="15">
        <f>'Б+К МАГ ОФО'!G7</f>
        <v>0</v>
      </c>
      <c r="G10" s="152">
        <f>E10-F10</f>
        <v>5</v>
      </c>
    </row>
    <row r="11" spans="1:7" ht="15">
      <c r="A11" s="137"/>
      <c r="B11" s="10"/>
      <c r="C11" s="15"/>
      <c r="D11" s="151"/>
      <c r="E11" s="37"/>
      <c r="F11" s="15"/>
      <c r="G11" s="152"/>
    </row>
    <row r="12" spans="1:7" ht="15">
      <c r="A12" s="128" t="s">
        <v>117</v>
      </c>
      <c r="B12" s="10"/>
      <c r="C12" s="15"/>
      <c r="D12" s="151"/>
      <c r="E12" s="37"/>
      <c r="F12" s="153"/>
      <c r="G12" s="152"/>
    </row>
    <row r="13" spans="1:7" ht="15">
      <c r="A13" s="134" t="s">
        <v>118</v>
      </c>
      <c r="B13" s="10">
        <v>5</v>
      </c>
      <c r="C13" s="15">
        <f>'Б+К МАГ ОФО'!D10</f>
        <v>0</v>
      </c>
      <c r="D13" s="151">
        <f>B13-C13</f>
        <v>5</v>
      </c>
      <c r="E13" s="37">
        <v>5</v>
      </c>
      <c r="F13" s="15">
        <f>'Б+К МАГ ОФО'!G11</f>
        <v>0</v>
      </c>
      <c r="G13" s="152">
        <f>E13-F13</f>
        <v>5</v>
      </c>
    </row>
    <row r="14" spans="1:7" ht="15">
      <c r="A14" s="134"/>
      <c r="B14" s="10"/>
      <c r="C14" s="15"/>
      <c r="D14" s="151"/>
      <c r="E14" s="37"/>
      <c r="F14" s="15"/>
      <c r="G14" s="152"/>
    </row>
    <row r="15" spans="1:7" ht="15">
      <c r="A15" s="128" t="s">
        <v>119</v>
      </c>
      <c r="B15" s="10"/>
      <c r="C15" s="15"/>
      <c r="D15" s="151"/>
      <c r="E15" s="37"/>
      <c r="F15" s="15"/>
      <c r="G15" s="152"/>
    </row>
    <row r="16" spans="1:7" ht="15">
      <c r="A16" s="134" t="s">
        <v>120</v>
      </c>
      <c r="B16" s="10">
        <v>0</v>
      </c>
      <c r="C16" s="15">
        <f>'Б+К МАГ ОФО'!D15</f>
        <v>0</v>
      </c>
      <c r="D16" s="151">
        <f>B16-C16</f>
        <v>0</v>
      </c>
      <c r="E16" s="37">
        <v>5</v>
      </c>
      <c r="F16" s="15">
        <f>'Б+К МАГ ОФО'!G15</f>
        <v>0</v>
      </c>
      <c r="G16" s="152">
        <f>E16-F16</f>
        <v>5</v>
      </c>
    </row>
    <row r="17" spans="1:7" ht="15">
      <c r="A17" s="134" t="s">
        <v>121</v>
      </c>
      <c r="B17" s="10">
        <v>5</v>
      </c>
      <c r="C17" s="15">
        <f>'Б+К МАГ ОФО'!D17</f>
        <v>1</v>
      </c>
      <c r="D17" s="151">
        <f>B17-C17</f>
        <v>4</v>
      </c>
      <c r="E17" s="37">
        <v>5</v>
      </c>
      <c r="F17" s="15">
        <f>'Б+К МАГ ОФО'!G16</f>
        <v>0</v>
      </c>
      <c r="G17" s="152">
        <f>E17-F17</f>
        <v>5</v>
      </c>
    </row>
    <row r="18" spans="1:7" ht="15">
      <c r="A18" s="134"/>
      <c r="B18" s="10"/>
      <c r="C18" s="15"/>
      <c r="D18" s="151"/>
      <c r="E18" s="37"/>
      <c r="F18" s="15"/>
      <c r="G18" s="152"/>
    </row>
    <row r="19" spans="1:7" ht="15">
      <c r="A19" s="128" t="s">
        <v>122</v>
      </c>
      <c r="B19" s="10"/>
      <c r="C19" s="15"/>
      <c r="D19" s="151"/>
      <c r="E19" s="37"/>
      <c r="F19" s="15"/>
      <c r="G19" s="152"/>
    </row>
    <row r="20" spans="1:7" ht="15">
      <c r="A20" s="134" t="s">
        <v>123</v>
      </c>
      <c r="B20" s="10">
        <v>10</v>
      </c>
      <c r="C20" s="15">
        <f>SUM('Б+К МАГ ОФО'!D12,'Б+К МАГ ОФО'!D13)</f>
        <v>0</v>
      </c>
      <c r="D20" s="151">
        <f>B20-C20</f>
        <v>10</v>
      </c>
      <c r="E20" s="37">
        <v>10</v>
      </c>
      <c r="F20" s="15">
        <f>SUM('Б+К МАГ ОФО'!G12,'Б+К МАГ ОФО'!G13)</f>
        <v>2</v>
      </c>
      <c r="G20" s="152">
        <f>E20-F20</f>
        <v>8</v>
      </c>
    </row>
    <row r="21" spans="1:7" ht="15">
      <c r="A21" s="134"/>
      <c r="B21" s="10"/>
      <c r="C21" s="15"/>
      <c r="D21" s="151"/>
      <c r="E21" s="37"/>
      <c r="F21" s="15"/>
      <c r="G21" s="152"/>
    </row>
    <row r="22" spans="1:7" ht="25.5">
      <c r="A22" s="180" t="s">
        <v>178</v>
      </c>
      <c r="B22" s="129"/>
      <c r="C22" s="130"/>
      <c r="D22" s="135"/>
      <c r="E22" s="132"/>
      <c r="F22" s="130"/>
      <c r="G22" s="136"/>
    </row>
    <row r="23" spans="1:7" ht="25.5">
      <c r="A23" s="134" t="s">
        <v>177</v>
      </c>
      <c r="B23" s="129">
        <v>5</v>
      </c>
      <c r="C23" s="130">
        <f>'Б+К МАГ ОФО'!D14</f>
        <v>0</v>
      </c>
      <c r="D23" s="135">
        <f>B23-C23</f>
        <v>5</v>
      </c>
      <c r="E23" s="132">
        <v>10</v>
      </c>
      <c r="F23" s="130">
        <f>'Б+К МАГ ОФО'!G14</f>
        <v>0</v>
      </c>
      <c r="G23" s="136">
        <f>E23-F23</f>
        <v>10</v>
      </c>
    </row>
    <row r="24" spans="1:7" ht="15">
      <c r="A24" s="134"/>
      <c r="B24" s="129"/>
      <c r="C24" s="130"/>
      <c r="D24" s="135"/>
      <c r="E24" s="132"/>
      <c r="F24" s="130"/>
      <c r="G24" s="136"/>
    </row>
    <row r="25" spans="1:7" ht="25.5">
      <c r="A25" s="128" t="s">
        <v>124</v>
      </c>
      <c r="B25" s="129"/>
      <c r="C25" s="130"/>
      <c r="D25" s="135"/>
      <c r="E25" s="132"/>
      <c r="F25" s="130"/>
      <c r="G25" s="136"/>
    </row>
    <row r="26" spans="1:7" ht="25.5">
      <c r="A26" s="134" t="s">
        <v>125</v>
      </c>
      <c r="B26" s="129">
        <v>10</v>
      </c>
      <c r="C26" s="130">
        <f>'Б+К МАГ ОФО'!D8</f>
        <v>0</v>
      </c>
      <c r="D26" s="135">
        <f>B26-C26</f>
        <v>10</v>
      </c>
      <c r="E26" s="132">
        <v>10</v>
      </c>
      <c r="F26" s="130">
        <f>'Б+К МАГ ОФО'!G8</f>
        <v>0</v>
      </c>
      <c r="G26" s="136">
        <f>E26-F26</f>
        <v>10</v>
      </c>
    </row>
    <row r="27" spans="1:7" ht="15">
      <c r="A27" s="134"/>
      <c r="B27" s="129"/>
      <c r="C27" s="130"/>
      <c r="D27" s="135"/>
      <c r="E27" s="132"/>
      <c r="F27" s="138"/>
      <c r="G27" s="136"/>
    </row>
    <row r="28" spans="1:7" ht="15">
      <c r="A28" s="128" t="s">
        <v>126</v>
      </c>
      <c r="B28" s="129"/>
      <c r="C28" s="130"/>
      <c r="D28" s="135"/>
      <c r="E28" s="132"/>
      <c r="F28" s="139"/>
      <c r="G28" s="136"/>
    </row>
    <row r="29" spans="1:7" ht="15">
      <c r="A29" s="134" t="s">
        <v>127</v>
      </c>
      <c r="B29" s="140">
        <v>10</v>
      </c>
      <c r="C29" s="139">
        <f>'Б+К МАГ ОФО'!D18</f>
        <v>0</v>
      </c>
      <c r="D29" s="141">
        <f aca="true" t="shared" si="0" ref="D29:D38">B29-C29</f>
        <v>10</v>
      </c>
      <c r="E29" s="142">
        <v>5</v>
      </c>
      <c r="F29" s="139">
        <f>'Б+К МАГ ОФО'!G18</f>
        <v>3</v>
      </c>
      <c r="G29" s="136">
        <f aca="true" t="shared" si="1" ref="G29:G38">E29-F29</f>
        <v>2</v>
      </c>
    </row>
    <row r="30" spans="1:7" ht="15">
      <c r="A30" s="137"/>
      <c r="B30" s="140"/>
      <c r="C30" s="139"/>
      <c r="D30" s="141"/>
      <c r="E30" s="142"/>
      <c r="F30" s="139"/>
      <c r="G30" s="136"/>
    </row>
    <row r="31" spans="1:7" ht="15">
      <c r="A31" s="128" t="s">
        <v>128</v>
      </c>
      <c r="B31" s="140"/>
      <c r="C31" s="139"/>
      <c r="D31" s="141"/>
      <c r="E31" s="142"/>
      <c r="F31" s="139"/>
      <c r="G31" s="136"/>
    </row>
    <row r="32" spans="1:7" ht="15">
      <c r="A32" s="134" t="s">
        <v>129</v>
      </c>
      <c r="B32" s="140">
        <f>SUM(B33:B36)</f>
        <v>75</v>
      </c>
      <c r="C32" s="140">
        <f>SUM(C33:C36)</f>
        <v>41</v>
      </c>
      <c r="D32" s="135">
        <f t="shared" si="0"/>
        <v>34</v>
      </c>
      <c r="E32" s="142">
        <f>SUM(E33:E36)</f>
        <v>75</v>
      </c>
      <c r="F32" s="139">
        <f>SUM('Б+К МАГ ОФО'!G26,'Б+К МАГ ОФО'!G27,'Б+К МАГ ОФО'!G28,'Б+К МАГ ОФО'!G29,'Б+К МАГ ОФО'!G30,'Б+К МАГ ОФО'!G31)</f>
        <v>39</v>
      </c>
      <c r="G32" s="136">
        <f t="shared" si="1"/>
        <v>36</v>
      </c>
    </row>
    <row r="33" spans="1:7" ht="38.25">
      <c r="A33" s="143" t="s">
        <v>194</v>
      </c>
      <c r="B33" s="129">
        <v>25</v>
      </c>
      <c r="C33" s="130">
        <f>'Б+К МАГ ОФО'!D28</f>
        <v>12</v>
      </c>
      <c r="D33" s="135">
        <f t="shared" si="0"/>
        <v>13</v>
      </c>
      <c r="E33" s="132">
        <v>20</v>
      </c>
      <c r="F33" s="130">
        <f>'Б+К МАГ ОФО'!G27</f>
        <v>8</v>
      </c>
      <c r="G33" s="136">
        <f t="shared" si="1"/>
        <v>12</v>
      </c>
    </row>
    <row r="34" spans="1:7" ht="15">
      <c r="A34" s="143" t="s">
        <v>130</v>
      </c>
      <c r="B34" s="129">
        <v>0</v>
      </c>
      <c r="C34" s="130">
        <f>'Б+К МАГ ОФО'!D26</f>
        <v>0</v>
      </c>
      <c r="D34" s="135">
        <f t="shared" si="0"/>
        <v>0</v>
      </c>
      <c r="E34" s="132">
        <v>15</v>
      </c>
      <c r="F34" s="130">
        <f>'Б+К МАГ ОФО'!G26</f>
        <v>4</v>
      </c>
      <c r="G34" s="136">
        <f t="shared" si="1"/>
        <v>11</v>
      </c>
    </row>
    <row r="35" spans="1:7" ht="25.5">
      <c r="A35" s="143" t="s">
        <v>131</v>
      </c>
      <c r="B35" s="129">
        <v>25</v>
      </c>
      <c r="C35" s="130">
        <f>'Б+К МАГ ОФО'!D31</f>
        <v>19</v>
      </c>
      <c r="D35" s="135">
        <f t="shared" si="0"/>
        <v>6</v>
      </c>
      <c r="E35" s="132">
        <v>20</v>
      </c>
      <c r="F35" s="130">
        <f>'Б+К МАГ ОФО'!G30</f>
        <v>17</v>
      </c>
      <c r="G35" s="136">
        <f t="shared" si="1"/>
        <v>3</v>
      </c>
    </row>
    <row r="36" spans="1:7" ht="15">
      <c r="A36" s="143" t="s">
        <v>132</v>
      </c>
      <c r="B36" s="129">
        <v>25</v>
      </c>
      <c r="C36" s="130">
        <f>'Б+К МАГ ОФО'!D29</f>
        <v>10</v>
      </c>
      <c r="D36" s="135">
        <f t="shared" si="0"/>
        <v>15</v>
      </c>
      <c r="E36" s="132">
        <v>20</v>
      </c>
      <c r="F36" s="130">
        <f>'Б+К МАГ ОФО'!G29</f>
        <v>10</v>
      </c>
      <c r="G36" s="136">
        <f t="shared" si="1"/>
        <v>10</v>
      </c>
    </row>
    <row r="37" spans="1:7" ht="15">
      <c r="A37" s="134" t="s">
        <v>133</v>
      </c>
      <c r="B37" s="129">
        <v>25</v>
      </c>
      <c r="C37" s="130">
        <f>SUM('Б+К МАГ ОФО'!D33,'Б+К МАГ ОФО'!D34)</f>
        <v>12</v>
      </c>
      <c r="D37" s="135">
        <f t="shared" si="0"/>
        <v>13</v>
      </c>
      <c r="E37" s="132">
        <v>30</v>
      </c>
      <c r="F37" s="130">
        <f>SUM('Б+К МАГ ОФО'!G33,'Б+К МАГ ОФО'!G34)</f>
        <v>13</v>
      </c>
      <c r="G37" s="136">
        <f t="shared" si="1"/>
        <v>17</v>
      </c>
    </row>
    <row r="38" spans="1:7" ht="15">
      <c r="A38" s="134" t="s">
        <v>134</v>
      </c>
      <c r="B38" s="129">
        <v>25</v>
      </c>
      <c r="C38" s="130">
        <f>'Б+К МАГ ОФО'!D32</f>
        <v>8</v>
      </c>
      <c r="D38" s="135">
        <f t="shared" si="0"/>
        <v>17</v>
      </c>
      <c r="E38" s="132">
        <v>15</v>
      </c>
      <c r="F38" s="130">
        <f>'Б+К МАГ ОФО'!G32</f>
        <v>4</v>
      </c>
      <c r="G38" s="136">
        <f t="shared" si="1"/>
        <v>11</v>
      </c>
    </row>
    <row r="39" spans="1:7" ht="15">
      <c r="A39" s="134"/>
      <c r="B39" s="129"/>
      <c r="C39" s="130"/>
      <c r="D39" s="135"/>
      <c r="E39" s="132"/>
      <c r="F39" s="130"/>
      <c r="G39" s="136"/>
    </row>
    <row r="40" spans="1:7" ht="15">
      <c r="A40" s="128" t="s">
        <v>135</v>
      </c>
      <c r="B40" s="129"/>
      <c r="C40" s="130"/>
      <c r="D40" s="135"/>
      <c r="E40" s="132"/>
      <c r="F40" s="138"/>
      <c r="G40" s="136"/>
    </row>
    <row r="41" spans="1:7" ht="15">
      <c r="A41" s="134" t="s">
        <v>136</v>
      </c>
      <c r="B41" s="129">
        <v>5</v>
      </c>
      <c r="C41" s="130">
        <f>'Б+К МАГ ОФО'!D48</f>
        <v>0</v>
      </c>
      <c r="D41" s="135">
        <f>B41-C41</f>
        <v>5</v>
      </c>
      <c r="E41" s="132">
        <v>5</v>
      </c>
      <c r="F41" s="130">
        <f>'Б+К МАГ ОФО'!G48</f>
        <v>0</v>
      </c>
      <c r="G41" s="136">
        <f>E41-F41</f>
        <v>5</v>
      </c>
    </row>
    <row r="42" spans="1:7" ht="15">
      <c r="A42" s="134" t="s">
        <v>137</v>
      </c>
      <c r="B42" s="129">
        <v>5</v>
      </c>
      <c r="C42" s="130">
        <f>'Б+К МАГ ОФО'!D19</f>
        <v>1</v>
      </c>
      <c r="D42" s="135">
        <f>B42-C42</f>
        <v>4</v>
      </c>
      <c r="E42" s="132">
        <v>5</v>
      </c>
      <c r="F42" s="130">
        <f>'Б+К МАГ ОФО'!G19</f>
        <v>0</v>
      </c>
      <c r="G42" s="136">
        <f>E42-F42</f>
        <v>5</v>
      </c>
    </row>
    <row r="43" spans="1:7" ht="15">
      <c r="A43" s="134" t="s">
        <v>138</v>
      </c>
      <c r="B43" s="129">
        <v>0</v>
      </c>
      <c r="C43" s="130"/>
      <c r="D43" s="135">
        <f>B43-C43</f>
        <v>0</v>
      </c>
      <c r="E43" s="132">
        <v>15</v>
      </c>
      <c r="F43" s="130"/>
      <c r="G43" s="136">
        <f>E43-F43</f>
        <v>15</v>
      </c>
    </row>
    <row r="44" spans="1:7" ht="15">
      <c r="A44" s="137"/>
      <c r="B44" s="129"/>
      <c r="C44" s="130"/>
      <c r="D44" s="135"/>
      <c r="E44" s="132"/>
      <c r="F44" s="138"/>
      <c r="G44" s="136"/>
    </row>
    <row r="45" spans="1:7" ht="15">
      <c r="A45" s="128" t="s">
        <v>139</v>
      </c>
      <c r="B45" s="129"/>
      <c r="C45" s="130"/>
      <c r="D45" s="135"/>
      <c r="E45" s="132"/>
      <c r="F45" s="138"/>
      <c r="G45" s="136"/>
    </row>
    <row r="46" spans="1:7" ht="15">
      <c r="A46" s="134" t="s">
        <v>140</v>
      </c>
      <c r="B46" s="129">
        <f>SUM(B47:B49)</f>
        <v>80</v>
      </c>
      <c r="C46" s="130">
        <f>SUM('Б+К МАГ ОФО'!D38,'Б+К МАГ ОФО'!D39,'Б+К МАГ ОФО'!D40,'Б+К МАГ ОФО'!D41)</f>
        <v>60</v>
      </c>
      <c r="D46" s="135">
        <f>B46-C46</f>
        <v>20</v>
      </c>
      <c r="E46" s="130">
        <f>SUM(E47:E49)</f>
        <v>50</v>
      </c>
      <c r="F46" s="130">
        <f>SUM('Б+К МАГ ОФО'!G38,'Б+К МАГ ОФО'!G39,'Б+К МАГ ОФО'!G40)</f>
        <v>48</v>
      </c>
      <c r="G46" s="136">
        <f>E46-F46</f>
        <v>2</v>
      </c>
    </row>
    <row r="47" spans="1:7" ht="25.5">
      <c r="A47" s="143" t="s">
        <v>141</v>
      </c>
      <c r="B47" s="129">
        <v>25</v>
      </c>
      <c r="C47" s="130">
        <f>'Б+К МАГ ОФО'!D38</f>
        <v>11</v>
      </c>
      <c r="D47" s="135">
        <f>B47-C47</f>
        <v>14</v>
      </c>
      <c r="E47" s="132">
        <v>15</v>
      </c>
      <c r="F47" s="139">
        <f>'Б+К МАГ ОФО'!G38</f>
        <v>12</v>
      </c>
      <c r="G47" s="136">
        <f>E47-F47</f>
        <v>3</v>
      </c>
    </row>
    <row r="48" spans="1:7" ht="15">
      <c r="A48" s="143" t="s">
        <v>142</v>
      </c>
      <c r="B48" s="129">
        <v>25</v>
      </c>
      <c r="C48" s="130">
        <f>'Б+К МАГ ОФО'!D39</f>
        <v>14</v>
      </c>
      <c r="D48" s="135">
        <f>B48-C48</f>
        <v>11</v>
      </c>
      <c r="E48" s="132">
        <v>15</v>
      </c>
      <c r="F48" s="139">
        <f>'Б+К МАГ ОФО'!G39</f>
        <v>10</v>
      </c>
      <c r="G48" s="136">
        <f>E48-F48</f>
        <v>5</v>
      </c>
    </row>
    <row r="49" spans="1:7" ht="25.5">
      <c r="A49" s="143" t="s">
        <v>143</v>
      </c>
      <c r="B49" s="129">
        <v>30</v>
      </c>
      <c r="C49" s="130">
        <f>'Б+К МАГ ОФО'!D40</f>
        <v>35</v>
      </c>
      <c r="D49" s="135">
        <f>B49-C49</f>
        <v>-5</v>
      </c>
      <c r="E49" s="132">
        <v>20</v>
      </c>
      <c r="F49" s="139">
        <f>'Б+К МАГ ОФО'!G40</f>
        <v>26</v>
      </c>
      <c r="G49" s="136">
        <f>E49-F49</f>
        <v>-6</v>
      </c>
    </row>
    <row r="50" spans="1:7" ht="15">
      <c r="A50" s="144"/>
      <c r="B50" s="129">
        <v>0</v>
      </c>
      <c r="C50" s="130">
        <f>'Б+К МАГ ОФО'!D41</f>
        <v>0</v>
      </c>
      <c r="D50" s="135">
        <f>B50-C50</f>
        <v>0</v>
      </c>
      <c r="E50" s="132"/>
      <c r="F50" s="139"/>
      <c r="G50" s="136"/>
    </row>
    <row r="51" spans="1:7" ht="25.5">
      <c r="A51" s="181" t="s">
        <v>179</v>
      </c>
      <c r="B51" s="129"/>
      <c r="C51" s="130"/>
      <c r="D51" s="135"/>
      <c r="E51" s="132"/>
      <c r="F51" s="138"/>
      <c r="G51" s="136"/>
    </row>
    <row r="52" spans="1:7" ht="15">
      <c r="A52" s="182" t="s">
        <v>180</v>
      </c>
      <c r="B52" s="129">
        <v>5</v>
      </c>
      <c r="C52" s="130">
        <f>'Б+К МАГ ОФО'!D49</f>
        <v>3</v>
      </c>
      <c r="D52" s="135">
        <f>B52-C52</f>
        <v>2</v>
      </c>
      <c r="E52" s="132">
        <v>15</v>
      </c>
      <c r="F52" s="130">
        <f>'Б+К МАГ ОФО'!G49</f>
        <v>0</v>
      </c>
      <c r="G52" s="136">
        <f>E52-F52</f>
        <v>15</v>
      </c>
    </row>
    <row r="53" spans="1:7" ht="15">
      <c r="A53" s="182"/>
      <c r="B53" s="129"/>
      <c r="C53" s="130"/>
      <c r="D53" s="135"/>
      <c r="E53" s="132"/>
      <c r="F53" s="130"/>
      <c r="G53" s="136"/>
    </row>
    <row r="54" spans="1:7" ht="25.5">
      <c r="A54" s="128" t="s">
        <v>144</v>
      </c>
      <c r="B54" s="129"/>
      <c r="C54" s="130"/>
      <c r="D54" s="135"/>
      <c r="E54" s="132"/>
      <c r="F54" s="130"/>
      <c r="G54" s="136"/>
    </row>
    <row r="55" spans="1:7" ht="15">
      <c r="A55" s="134" t="s">
        <v>145</v>
      </c>
      <c r="B55" s="129">
        <v>5</v>
      </c>
      <c r="C55" s="130">
        <f>'Б+К МАГ ОФО'!D42</f>
        <v>0</v>
      </c>
      <c r="D55" s="135">
        <f>B55-C55</f>
        <v>5</v>
      </c>
      <c r="E55" s="132">
        <v>10</v>
      </c>
      <c r="F55" s="130">
        <f>'Б+К МАГ ОФО'!G42</f>
        <v>0</v>
      </c>
      <c r="G55" s="136">
        <f>E55-F55</f>
        <v>10</v>
      </c>
    </row>
    <row r="56" spans="1:7" ht="15">
      <c r="A56" s="134"/>
      <c r="B56" s="129"/>
      <c r="C56" s="130"/>
      <c r="D56" s="135"/>
      <c r="E56" s="132"/>
      <c r="F56" s="130"/>
      <c r="G56" s="136"/>
    </row>
    <row r="57" spans="1:7" ht="15">
      <c r="A57" s="128" t="s">
        <v>146</v>
      </c>
      <c r="B57" s="129"/>
      <c r="C57" s="130"/>
      <c r="D57" s="135"/>
      <c r="E57" s="132"/>
      <c r="F57" s="130"/>
      <c r="G57" s="136"/>
    </row>
    <row r="58" spans="1:7" ht="15">
      <c r="A58" s="134" t="s">
        <v>147</v>
      </c>
      <c r="B58" s="129">
        <v>5</v>
      </c>
      <c r="C58" s="130">
        <f>'Б+К МАГ ОФО'!D37</f>
        <v>5</v>
      </c>
      <c r="D58" s="135">
        <f>B58-C58</f>
        <v>0</v>
      </c>
      <c r="E58" s="132">
        <v>10</v>
      </c>
      <c r="F58" s="130">
        <f>'Б+К МАГ ОФО'!G36</f>
        <v>0</v>
      </c>
      <c r="G58" s="136">
        <f>E58-F58</f>
        <v>10</v>
      </c>
    </row>
    <row r="59" spans="1:7" ht="15">
      <c r="A59" s="134"/>
      <c r="B59" s="129"/>
      <c r="C59" s="130"/>
      <c r="D59" s="135"/>
      <c r="E59" s="132"/>
      <c r="F59" s="130"/>
      <c r="G59" s="136"/>
    </row>
    <row r="60" spans="1:7" ht="25.5">
      <c r="A60" s="128" t="s">
        <v>148</v>
      </c>
      <c r="B60" s="129"/>
      <c r="C60" s="130"/>
      <c r="D60" s="135"/>
      <c r="E60" s="132"/>
      <c r="F60" s="138"/>
      <c r="G60" s="136"/>
    </row>
    <row r="61" spans="1:7" ht="15">
      <c r="A61" s="145" t="s">
        <v>170</v>
      </c>
      <c r="B61" s="129">
        <f>SUM(B62:B63)</f>
        <v>10</v>
      </c>
      <c r="C61" s="130"/>
      <c r="D61" s="135">
        <f>B61-C61</f>
        <v>10</v>
      </c>
      <c r="E61" s="132">
        <f>SUM(E62,E63)</f>
        <v>10</v>
      </c>
      <c r="F61" s="130"/>
      <c r="G61" s="136">
        <f>E61-F61</f>
        <v>10</v>
      </c>
    </row>
    <row r="62" spans="1:7" ht="38.25">
      <c r="A62" s="183" t="s">
        <v>187</v>
      </c>
      <c r="B62" s="129">
        <v>5</v>
      </c>
      <c r="C62" s="130">
        <f>'Б+К МАГ ОФО'!D20</f>
        <v>0</v>
      </c>
      <c r="D62" s="135">
        <f>B62-C62</f>
        <v>5</v>
      </c>
      <c r="E62" s="132">
        <v>5</v>
      </c>
      <c r="F62" s="130">
        <f>'Б+К МАГ ОФО'!G21</f>
        <v>0</v>
      </c>
      <c r="G62" s="136">
        <f>E62-F62</f>
        <v>5</v>
      </c>
    </row>
    <row r="63" spans="1:7" ht="25.5">
      <c r="A63" s="183" t="s">
        <v>186</v>
      </c>
      <c r="B63" s="129">
        <v>5</v>
      </c>
      <c r="C63" s="130">
        <f>'Б+К МАГ ОФО'!D47</f>
        <v>0</v>
      </c>
      <c r="D63" s="135">
        <f>B63-C63</f>
        <v>5</v>
      </c>
      <c r="E63" s="132">
        <v>5</v>
      </c>
      <c r="F63" s="130">
        <f>'Б+К МАГ ОФО'!G47</f>
        <v>0</v>
      </c>
      <c r="G63" s="136">
        <f>E63-F63</f>
        <v>5</v>
      </c>
    </row>
    <row r="64" spans="1:7" ht="38.25">
      <c r="A64" s="145" t="s">
        <v>181</v>
      </c>
      <c r="B64" s="129">
        <v>5</v>
      </c>
      <c r="C64" s="130">
        <f>'Б+К МАГ ОФО'!D22</f>
        <v>0</v>
      </c>
      <c r="D64" s="135">
        <f>B64-C64</f>
        <v>5</v>
      </c>
      <c r="E64" s="132">
        <v>0</v>
      </c>
      <c r="F64" s="130"/>
      <c r="G64" s="136">
        <f>E64-F64</f>
        <v>0</v>
      </c>
    </row>
    <row r="65" spans="1:7" ht="15">
      <c r="A65" s="143"/>
      <c r="B65" s="129"/>
      <c r="C65" s="130"/>
      <c r="D65" s="135"/>
      <c r="E65" s="132"/>
      <c r="F65" s="138"/>
      <c r="G65" s="136"/>
    </row>
    <row r="66" spans="1:7" ht="25.5">
      <c r="A66" s="128" t="s">
        <v>149</v>
      </c>
      <c r="B66" s="129"/>
      <c r="C66" s="130"/>
      <c r="D66" s="135"/>
      <c r="E66" s="146"/>
      <c r="F66" s="138"/>
      <c r="G66" s="136"/>
    </row>
    <row r="67" spans="1:7" ht="15">
      <c r="A67" s="147" t="s">
        <v>150</v>
      </c>
      <c r="B67" s="140">
        <f>SUM(B68:B69)</f>
        <v>10</v>
      </c>
      <c r="C67" s="130">
        <f>SUM('Б+К МАГ ОФО'!D43,'Б+К МАГ ОФО'!D45)</f>
        <v>0</v>
      </c>
      <c r="D67" s="141">
        <f>B67-C67</f>
        <v>10</v>
      </c>
      <c r="E67" s="142">
        <f>SUM(E68:E69)</f>
        <v>10</v>
      </c>
      <c r="F67" s="139"/>
      <c r="G67" s="136">
        <f>E67-F67</f>
        <v>10</v>
      </c>
    </row>
    <row r="68" spans="1:7" ht="26.25">
      <c r="A68" s="148" t="s">
        <v>184</v>
      </c>
      <c r="B68" s="129">
        <v>5</v>
      </c>
      <c r="C68" s="130">
        <f>'Б+К МАГ ОФО'!D43</f>
        <v>0</v>
      </c>
      <c r="D68" s="135">
        <f>B68-C68</f>
        <v>5</v>
      </c>
      <c r="E68" s="132">
        <v>5</v>
      </c>
      <c r="F68" s="130">
        <f>'Б+К МАГ ОФО'!G44</f>
        <v>0</v>
      </c>
      <c r="G68" s="136">
        <f>E68-F68</f>
        <v>5</v>
      </c>
    </row>
    <row r="69" spans="1:7" ht="51.75">
      <c r="A69" s="148" t="s">
        <v>185</v>
      </c>
      <c r="B69" s="129">
        <v>5</v>
      </c>
      <c r="C69" s="130">
        <f>'Б+К МАГ ОФО'!D45</f>
        <v>0</v>
      </c>
      <c r="D69" s="135">
        <f>B69-C69</f>
        <v>5</v>
      </c>
      <c r="E69" s="132">
        <v>5</v>
      </c>
      <c r="F69" s="130">
        <f>'Б+К МАГ ОФО'!G46</f>
        <v>0</v>
      </c>
      <c r="G69" s="136">
        <f>E69-F69</f>
        <v>5</v>
      </c>
    </row>
    <row r="70" spans="1:7" ht="15">
      <c r="A70" s="134" t="s">
        <v>151</v>
      </c>
      <c r="B70" s="129">
        <v>5</v>
      </c>
      <c r="C70" s="130">
        <f>SUM('Б+К МАГ ОФО'!D23)</f>
        <v>0</v>
      </c>
      <c r="D70" s="135">
        <f>B70-C70</f>
        <v>5</v>
      </c>
      <c r="E70" s="132">
        <v>5</v>
      </c>
      <c r="F70" s="130">
        <f>'Б+К МАГ ОФО'!G24</f>
        <v>2</v>
      </c>
      <c r="G70" s="136">
        <f>E70-F70</f>
        <v>3</v>
      </c>
    </row>
    <row r="71" spans="1:7" ht="15">
      <c r="A71" s="137"/>
      <c r="B71" s="129"/>
      <c r="C71" s="130"/>
      <c r="D71" s="135"/>
      <c r="E71" s="132"/>
      <c r="F71" s="138"/>
      <c r="G71" s="136"/>
    </row>
    <row r="72" spans="1:7" ht="15">
      <c r="A72" s="128" t="s">
        <v>152</v>
      </c>
      <c r="B72" s="129"/>
      <c r="C72" s="130"/>
      <c r="D72" s="135"/>
      <c r="E72" s="132"/>
      <c r="F72" s="138"/>
      <c r="G72" s="136"/>
    </row>
    <row r="73" spans="1:7" ht="15">
      <c r="A73" s="134" t="s">
        <v>153</v>
      </c>
      <c r="B73" s="129">
        <v>5</v>
      </c>
      <c r="C73" s="130">
        <f>'Б+К МАГ ОФО'!D50</f>
        <v>2</v>
      </c>
      <c r="D73" s="135">
        <f>B73-C73</f>
        <v>3</v>
      </c>
      <c r="E73" s="132">
        <v>5</v>
      </c>
      <c r="F73" s="130">
        <f>'Б+К МАГ ОФО'!G51</f>
        <v>0</v>
      </c>
      <c r="G73" s="136">
        <f>E73-F73</f>
        <v>5</v>
      </c>
    </row>
    <row r="74" spans="1:7" ht="15">
      <c r="A74" s="134"/>
      <c r="B74" s="129"/>
      <c r="C74" s="130"/>
      <c r="D74" s="135"/>
      <c r="E74" s="132"/>
      <c r="F74" s="130"/>
      <c r="G74" s="136"/>
    </row>
    <row r="75" spans="1:7" ht="15">
      <c r="A75" s="180" t="s">
        <v>174</v>
      </c>
      <c r="B75" s="129"/>
      <c r="C75" s="130"/>
      <c r="D75" s="135"/>
      <c r="E75" s="132"/>
      <c r="F75" s="130"/>
      <c r="G75" s="136"/>
    </row>
    <row r="76" spans="1:7" ht="15">
      <c r="A76" s="134" t="s">
        <v>154</v>
      </c>
      <c r="B76" s="129">
        <v>3</v>
      </c>
      <c r="C76" s="130">
        <f>'Б+К МАГ ОФО'!D52</f>
        <v>0</v>
      </c>
      <c r="D76" s="135">
        <f>B76-C76</f>
        <v>3</v>
      </c>
      <c r="E76" s="132">
        <v>10</v>
      </c>
      <c r="F76" s="130">
        <f>'Б+К МАГ ОФО'!G52</f>
        <v>5</v>
      </c>
      <c r="G76" s="136">
        <f>E76-F76</f>
        <v>5</v>
      </c>
    </row>
    <row r="77" spans="1:7" ht="15">
      <c r="A77" s="134"/>
      <c r="B77" s="129"/>
      <c r="C77" s="130"/>
      <c r="D77" s="135"/>
      <c r="E77" s="132"/>
      <c r="F77" s="130"/>
      <c r="G77" s="136"/>
    </row>
    <row r="78" spans="1:7" ht="25.5">
      <c r="A78" s="180" t="s">
        <v>182</v>
      </c>
      <c r="B78" s="129"/>
      <c r="C78" s="130"/>
      <c r="D78" s="135"/>
      <c r="E78" s="132"/>
      <c r="F78" s="130"/>
      <c r="G78" s="136"/>
    </row>
    <row r="79" spans="1:7" ht="15">
      <c r="A79" s="134" t="s">
        <v>183</v>
      </c>
      <c r="B79" s="129">
        <v>10</v>
      </c>
      <c r="C79" s="130">
        <f>'Б+К МАГ ОФО'!D9</f>
        <v>0</v>
      </c>
      <c r="D79" s="135">
        <f>B79-C79</f>
        <v>10</v>
      </c>
      <c r="E79" s="132">
        <v>15</v>
      </c>
      <c r="F79" s="130">
        <f>'Б+К МАГ ОФО'!G9</f>
        <v>0</v>
      </c>
      <c r="G79" s="136">
        <f>E79-F79</f>
        <v>15</v>
      </c>
    </row>
    <row r="80" spans="1:7" ht="15">
      <c r="A80" s="134"/>
      <c r="B80" s="129"/>
      <c r="C80" s="130"/>
      <c r="D80" s="135"/>
      <c r="E80" s="132"/>
      <c r="F80" s="130"/>
      <c r="G80" s="136"/>
    </row>
    <row r="81" spans="1:7" ht="25.5">
      <c r="A81" s="180" t="s">
        <v>175</v>
      </c>
      <c r="B81" s="129"/>
      <c r="C81" s="130"/>
      <c r="D81" s="135"/>
      <c r="E81" s="132"/>
      <c r="F81" s="130"/>
      <c r="G81" s="136"/>
    </row>
    <row r="82" spans="1:7" ht="15">
      <c r="A82" s="134" t="s">
        <v>155</v>
      </c>
      <c r="B82" s="129">
        <v>5</v>
      </c>
      <c r="C82" s="130">
        <f>'Б+К МАГ ОФО'!D53</f>
        <v>0</v>
      </c>
      <c r="D82" s="135">
        <f>B82-C82</f>
        <v>5</v>
      </c>
      <c r="E82" s="132">
        <v>15</v>
      </c>
      <c r="F82" s="130">
        <f>'Б+К МАГ ОФО'!G53</f>
        <v>6</v>
      </c>
      <c r="G82" s="136">
        <f>E82-F82</f>
        <v>9</v>
      </c>
    </row>
    <row r="83" spans="1:7" ht="15.75" thickBot="1">
      <c r="A83" s="137"/>
      <c r="B83" s="129"/>
      <c r="C83" s="138"/>
      <c r="D83" s="135"/>
      <c r="E83" s="132"/>
      <c r="F83" s="138"/>
      <c r="G83" s="136"/>
    </row>
    <row r="84" spans="1:7" ht="15.75" thickBot="1">
      <c r="A84" s="149" t="s">
        <v>156</v>
      </c>
      <c r="B84" s="150">
        <f aca="true" t="shared" si="2" ref="B84:G84">SUM(B6,B7,B10,B13,B16,B17,B20,B23,B26,B29,B32,B37,B38,B41,B42,B43,B46,B52,B55,B58,B61,B64,B67,B70,B73,B76,B79,B82)</f>
        <v>343</v>
      </c>
      <c r="C84" s="150">
        <f t="shared" si="2"/>
        <v>134</v>
      </c>
      <c r="D84" s="150">
        <f t="shared" si="2"/>
        <v>209</v>
      </c>
      <c r="E84" s="150">
        <f t="shared" si="2"/>
        <v>365</v>
      </c>
      <c r="F84" s="150">
        <f t="shared" si="2"/>
        <v>123</v>
      </c>
      <c r="G84" s="150">
        <f t="shared" si="2"/>
        <v>242</v>
      </c>
    </row>
    <row r="85" ht="15.75" thickTop="1"/>
  </sheetData>
  <sheetProtection/>
  <mergeCells count="8">
    <mergeCell ref="A1:G1"/>
    <mergeCell ref="A2:A4"/>
    <mergeCell ref="B2:C2"/>
    <mergeCell ref="D2:D4"/>
    <mergeCell ref="E2:F2"/>
    <mergeCell ref="G2:G4"/>
    <mergeCell ref="B3:C3"/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1">
      <selection activeCell="G46" sqref="G46"/>
    </sheetView>
  </sheetViews>
  <sheetFormatPr defaultColWidth="9.140625" defaultRowHeight="15"/>
  <cols>
    <col min="1" max="1" width="57.57421875" style="0" customWidth="1"/>
  </cols>
  <sheetData>
    <row r="1" spans="1:4" ht="15.75" thickTop="1">
      <c r="A1" s="263" t="s">
        <v>159</v>
      </c>
      <c r="B1" s="265" t="s">
        <v>0</v>
      </c>
      <c r="C1" s="267" t="s">
        <v>160</v>
      </c>
      <c r="D1" s="268"/>
    </row>
    <row r="2" spans="1:4" ht="33" customHeight="1" thickBot="1">
      <c r="A2" s="264"/>
      <c r="B2" s="266"/>
      <c r="C2" s="154" t="s">
        <v>19</v>
      </c>
      <c r="D2" s="155" t="s">
        <v>188</v>
      </c>
    </row>
    <row r="3" spans="1:4" ht="15">
      <c r="A3" s="156" t="s">
        <v>112</v>
      </c>
      <c r="B3" s="154"/>
      <c r="C3" s="154"/>
      <c r="D3" s="155"/>
    </row>
    <row r="4" spans="1:4" ht="15">
      <c r="A4" s="157" t="s">
        <v>113</v>
      </c>
      <c r="B4" s="154">
        <f>SUM('Б+К МАГ ОФО'!K4:K5)</f>
        <v>9</v>
      </c>
      <c r="C4" s="154">
        <f>B4-D4</f>
        <v>9</v>
      </c>
      <c r="D4" s="155">
        <f>SUM('Б+К МАГ ОФО'!J4,'Б+К МАГ ОФО'!J5)</f>
        <v>0</v>
      </c>
    </row>
    <row r="5" spans="1:4" ht="15">
      <c r="A5" s="158" t="s">
        <v>114</v>
      </c>
      <c r="B5" s="154">
        <f>'Б+К МАГ ОФО'!K6</f>
        <v>13</v>
      </c>
      <c r="C5" s="154">
        <f>B5-D5</f>
        <v>11</v>
      </c>
      <c r="D5" s="155">
        <f>'Б+К МАГ ОФО'!J6</f>
        <v>2</v>
      </c>
    </row>
    <row r="6" spans="1:4" ht="15">
      <c r="A6" s="157"/>
      <c r="B6" s="159">
        <f>SUM(C6:D6)</f>
        <v>22</v>
      </c>
      <c r="C6" s="159">
        <f>SUM(C4:C5)</f>
        <v>20</v>
      </c>
      <c r="D6" s="160">
        <f>SUM(D4:D5)</f>
        <v>2</v>
      </c>
    </row>
    <row r="7" spans="1:4" ht="15">
      <c r="A7" s="161"/>
      <c r="B7" s="162"/>
      <c r="C7" s="162"/>
      <c r="D7" s="163"/>
    </row>
    <row r="8" spans="1:4" ht="15">
      <c r="A8" s="164" t="s">
        <v>115</v>
      </c>
      <c r="B8" s="154"/>
      <c r="C8" s="154"/>
      <c r="D8" s="155"/>
    </row>
    <row r="9" spans="1:4" ht="15">
      <c r="A9" s="157" t="s">
        <v>116</v>
      </c>
      <c r="B9" s="154">
        <f>'Б+К МАГ ОФО'!K7</f>
        <v>7</v>
      </c>
      <c r="C9" s="154">
        <f>B9-D9</f>
        <v>7</v>
      </c>
      <c r="D9" s="155">
        <f>'Б+К МАГ ОФО'!J7</f>
        <v>0</v>
      </c>
    </row>
    <row r="10" spans="1:4" ht="15">
      <c r="A10" s="157"/>
      <c r="B10" s="159">
        <f>SUM(C10:D10)</f>
        <v>7</v>
      </c>
      <c r="C10" s="159">
        <f>SUM(C9:C9)</f>
        <v>7</v>
      </c>
      <c r="D10" s="160">
        <f>SUM(D9:D9)</f>
        <v>0</v>
      </c>
    </row>
    <row r="11" spans="1:4" ht="15">
      <c r="A11" s="164" t="s">
        <v>117</v>
      </c>
      <c r="B11" s="154"/>
      <c r="C11" s="154"/>
      <c r="D11" s="155"/>
    </row>
    <row r="12" spans="1:4" ht="15">
      <c r="A12" s="157" t="s">
        <v>118</v>
      </c>
      <c r="B12" s="154">
        <f>SUM('Б+К МАГ ОФО'!K10,'Б+К МАГ ОФО'!K11)</f>
        <v>14</v>
      </c>
      <c r="C12" s="154">
        <f>B12-D12</f>
        <v>14</v>
      </c>
      <c r="D12" s="155">
        <f>SUM('Б+К МАГ ОФО'!J10,'Б+К МАГ ОФО'!J11)</f>
        <v>0</v>
      </c>
    </row>
    <row r="13" spans="1:4" ht="15">
      <c r="A13" s="157"/>
      <c r="B13" s="159">
        <f>SUM(C13:D13)</f>
        <v>14</v>
      </c>
      <c r="C13" s="159">
        <f>SUM(C12:C12)</f>
        <v>14</v>
      </c>
      <c r="D13" s="160">
        <f>SUM(D12:D12)</f>
        <v>0</v>
      </c>
    </row>
    <row r="14" spans="1:4" ht="15">
      <c r="A14" s="161"/>
      <c r="B14" s="162"/>
      <c r="C14" s="162"/>
      <c r="D14" s="163"/>
    </row>
    <row r="15" spans="1:4" ht="15">
      <c r="A15" s="164" t="s">
        <v>119</v>
      </c>
      <c r="B15" s="154"/>
      <c r="C15" s="154"/>
      <c r="D15" s="155"/>
    </row>
    <row r="16" spans="1:4" ht="15">
      <c r="A16" s="157" t="s">
        <v>120</v>
      </c>
      <c r="B16" s="154">
        <f>'Б+К МАГ ОФО'!K15</f>
        <v>4</v>
      </c>
      <c r="C16" s="154">
        <f>B16-D16</f>
        <v>4</v>
      </c>
      <c r="D16" s="155">
        <f>'Б+К МАГ ОФО'!J15</f>
        <v>0</v>
      </c>
    </row>
    <row r="17" spans="1:4" ht="15">
      <c r="A17" s="157" t="s">
        <v>121</v>
      </c>
      <c r="B17" s="154">
        <f>SUM('Б+К МАГ ОФО'!K16,'Б+К МАГ ОФО'!K17)</f>
        <v>11</v>
      </c>
      <c r="C17" s="154">
        <f>B17-D17</f>
        <v>10</v>
      </c>
      <c r="D17" s="155">
        <f>SUM('Б+К МАГ ОФО'!J16,'Б+К МАГ ОФО'!J17)</f>
        <v>1</v>
      </c>
    </row>
    <row r="18" spans="1:4" ht="15">
      <c r="A18" s="157"/>
      <c r="B18" s="159">
        <f>SUM(C18:D18)</f>
        <v>15</v>
      </c>
      <c r="C18" s="159">
        <f>SUM(C16:C17)</f>
        <v>14</v>
      </c>
      <c r="D18" s="160">
        <f>SUM(D16:D17)</f>
        <v>1</v>
      </c>
    </row>
    <row r="19" spans="1:4" ht="15">
      <c r="A19" s="161"/>
      <c r="B19" s="162"/>
      <c r="C19" s="162"/>
      <c r="D19" s="163"/>
    </row>
    <row r="20" spans="1:4" ht="15">
      <c r="A20" s="164" t="s">
        <v>122</v>
      </c>
      <c r="B20" s="154"/>
      <c r="C20" s="154"/>
      <c r="D20" s="155"/>
    </row>
    <row r="21" spans="1:4" ht="15">
      <c r="A21" s="157" t="s">
        <v>123</v>
      </c>
      <c r="B21" s="154">
        <f>SUM('Б+К МАГ ОФО'!K12,'Б+К МАГ ОФО'!K13)</f>
        <v>17</v>
      </c>
      <c r="C21" s="154">
        <f>B21-D21</f>
        <v>15</v>
      </c>
      <c r="D21" s="155">
        <f>SUM('Б+К МАГ ОФО'!J12,'Б+К МАГ ОФО'!J13)</f>
        <v>2</v>
      </c>
    </row>
    <row r="22" spans="1:4" ht="15">
      <c r="A22" s="157"/>
      <c r="B22" s="159">
        <f>SUM(C22:D22)</f>
        <v>17</v>
      </c>
      <c r="C22" s="159">
        <f>SUM(C21:C21)</f>
        <v>15</v>
      </c>
      <c r="D22" s="160">
        <f>SUM(D21:D21)</f>
        <v>2</v>
      </c>
    </row>
    <row r="23" spans="1:4" ht="15">
      <c r="A23" s="157"/>
      <c r="B23" s="162"/>
      <c r="C23" s="162"/>
      <c r="D23" s="163"/>
    </row>
    <row r="24" spans="1:4" ht="15">
      <c r="A24" s="184" t="s">
        <v>178</v>
      </c>
      <c r="B24" s="162"/>
      <c r="C24" s="162"/>
      <c r="D24" s="163"/>
    </row>
    <row r="25" spans="1:4" ht="15">
      <c r="A25" s="185" t="s">
        <v>177</v>
      </c>
      <c r="B25" s="162">
        <f>'Б+К МАГ ОФО'!K14</f>
        <v>5</v>
      </c>
      <c r="C25" s="162">
        <f>B25-D25</f>
        <v>5</v>
      </c>
      <c r="D25" s="163">
        <f>'Б+К МАГ ОФО'!J14</f>
        <v>0</v>
      </c>
    </row>
    <row r="26" spans="1:4" ht="15">
      <c r="A26" s="157"/>
      <c r="B26" s="159">
        <f>SUM(C26:D26)</f>
        <v>5</v>
      </c>
      <c r="C26" s="159">
        <f>SUM(C25:C25)</f>
        <v>5</v>
      </c>
      <c r="D26" s="160">
        <f>SUM(D25:D25)</f>
        <v>0</v>
      </c>
    </row>
    <row r="27" spans="1:4" ht="15">
      <c r="A27" s="161"/>
      <c r="B27" s="162"/>
      <c r="C27" s="162"/>
      <c r="D27" s="163"/>
    </row>
    <row r="28" spans="1:4" ht="15">
      <c r="A28" s="164" t="s">
        <v>161</v>
      </c>
      <c r="B28" s="162"/>
      <c r="C28" s="162"/>
      <c r="D28" s="163"/>
    </row>
    <row r="29" spans="1:4" ht="15">
      <c r="A29" s="161" t="s">
        <v>162</v>
      </c>
      <c r="B29" s="162">
        <f>'Б+К МАГ ОФО'!K8</f>
        <v>5</v>
      </c>
      <c r="C29" s="154">
        <f>B29-D29</f>
        <v>5</v>
      </c>
      <c r="D29" s="163">
        <f>'Б+К МАГ ОФО'!J8</f>
        <v>0</v>
      </c>
    </row>
    <row r="30" spans="1:4" ht="15">
      <c r="A30" s="161"/>
      <c r="B30" s="159">
        <f>SUM(C30:D30)</f>
        <v>5</v>
      </c>
      <c r="C30" s="159">
        <f>SUM(C29:C29)</f>
        <v>5</v>
      </c>
      <c r="D30" s="160">
        <f>SUM(D29:D29)</f>
        <v>0</v>
      </c>
    </row>
    <row r="31" spans="1:4" ht="15">
      <c r="A31" s="161"/>
      <c r="B31" s="162"/>
      <c r="C31" s="162"/>
      <c r="D31" s="163"/>
    </row>
    <row r="32" spans="1:4" ht="15">
      <c r="A32" s="164" t="s">
        <v>126</v>
      </c>
      <c r="B32" s="154"/>
      <c r="C32" s="154"/>
      <c r="D32" s="155"/>
    </row>
    <row r="33" spans="1:4" ht="15">
      <c r="A33" s="157" t="s">
        <v>127</v>
      </c>
      <c r="B33" s="154">
        <f>'Б+К МАГ ОФО'!K18</f>
        <v>10</v>
      </c>
      <c r="C33" s="154">
        <f>B33-D33</f>
        <v>7</v>
      </c>
      <c r="D33" s="155">
        <f>'Б+К МАГ ОФО'!J18</f>
        <v>3</v>
      </c>
    </row>
    <row r="34" spans="1:4" ht="15">
      <c r="A34" s="157"/>
      <c r="B34" s="159">
        <f>SUM(C34:D34)</f>
        <v>10</v>
      </c>
      <c r="C34" s="159">
        <f>SUM(C33:C33)</f>
        <v>7</v>
      </c>
      <c r="D34" s="160">
        <f>SUM(D33:D33)</f>
        <v>3</v>
      </c>
    </row>
    <row r="35" spans="1:4" ht="15">
      <c r="A35" s="161"/>
      <c r="B35" s="162"/>
      <c r="C35" s="162"/>
      <c r="D35" s="163"/>
    </row>
    <row r="36" spans="1:4" ht="15">
      <c r="A36" s="164" t="s">
        <v>128</v>
      </c>
      <c r="B36" s="154"/>
      <c r="C36" s="154"/>
      <c r="D36" s="155"/>
    </row>
    <row r="37" spans="1:4" ht="15">
      <c r="A37" s="157" t="s">
        <v>163</v>
      </c>
      <c r="B37" s="165">
        <f>SUM(B38:B39)</f>
        <v>85</v>
      </c>
      <c r="C37" s="165">
        <f>SUM(C38:C39)</f>
        <v>5</v>
      </c>
      <c r="D37" s="166">
        <f>B37-C37</f>
        <v>80</v>
      </c>
    </row>
    <row r="38" spans="1:4" ht="15">
      <c r="A38" s="167" t="s">
        <v>195</v>
      </c>
      <c r="B38" s="154">
        <f>SUM('Б+К МАГ ОФО'!K26,'Б+К МАГ ОФО'!K27,'Б+К МАГ ОФО'!K28)</f>
        <v>26</v>
      </c>
      <c r="C38" s="154">
        <f>B38-D38</f>
        <v>2</v>
      </c>
      <c r="D38" s="155">
        <f>SUM('Б+К МАГ ОФО'!J26,'Б+К МАГ ОФО'!J27,'Б+К МАГ ОФО'!J28)</f>
        <v>24</v>
      </c>
    </row>
    <row r="39" spans="1:4" ht="45">
      <c r="A39" s="167" t="s">
        <v>196</v>
      </c>
      <c r="B39" s="154">
        <f>SUM('Б+К МАГ ОФО'!K29,'Б+К МАГ ОФО'!K30,'Б+К МАГ ОФО'!K31)</f>
        <v>59</v>
      </c>
      <c r="C39" s="154">
        <f>B39-D39</f>
        <v>3</v>
      </c>
      <c r="D39" s="155">
        <f>SUM('Б+К МАГ ОФО'!J29,'Б+К МАГ ОФО'!J30,'Б+К МАГ ОФО'!J31)</f>
        <v>56</v>
      </c>
    </row>
    <row r="40" spans="1:4" ht="15">
      <c r="A40" s="157" t="s">
        <v>133</v>
      </c>
      <c r="B40" s="154">
        <f>SUM('Б+К МАГ ОФО'!K33,'Б+К МАГ ОФО'!K34)</f>
        <v>26</v>
      </c>
      <c r="C40" s="154">
        <f>B40-D40</f>
        <v>1</v>
      </c>
      <c r="D40" s="155">
        <f>SUM('Б+К МАГ ОФО'!J33,'Б+К МАГ ОФО'!J34)</f>
        <v>25</v>
      </c>
    </row>
    <row r="41" spans="1:4" ht="15">
      <c r="A41" s="157" t="s">
        <v>134</v>
      </c>
      <c r="B41" s="154">
        <f>'Б+К МАГ ОФО'!K32</f>
        <v>13</v>
      </c>
      <c r="C41" s="154">
        <f>B41-D41</f>
        <v>1</v>
      </c>
      <c r="D41" s="155">
        <f>'Б+К МАГ ОФО'!J32</f>
        <v>12</v>
      </c>
    </row>
    <row r="42" spans="1:4" ht="15">
      <c r="A42" s="157"/>
      <c r="B42" s="168">
        <f>SUM(C42:D42)</f>
        <v>124</v>
      </c>
      <c r="C42" s="168">
        <f>SUM(C37,C40,C41)</f>
        <v>7</v>
      </c>
      <c r="D42" s="168">
        <f>SUM(D37,D40,D41)</f>
        <v>117</v>
      </c>
    </row>
    <row r="43" spans="1:4" ht="15">
      <c r="A43" s="161"/>
      <c r="B43" s="162"/>
      <c r="C43" s="162"/>
      <c r="D43" s="163"/>
    </row>
    <row r="44" spans="1:4" ht="15">
      <c r="A44" s="164" t="s">
        <v>135</v>
      </c>
      <c r="B44" s="154"/>
      <c r="C44" s="154"/>
      <c r="D44" s="155"/>
    </row>
    <row r="45" spans="1:4" ht="15">
      <c r="A45" s="157" t="s">
        <v>136</v>
      </c>
      <c r="B45" s="154">
        <f>'Б+К МАГ ОФО'!K48</f>
        <v>18</v>
      </c>
      <c r="C45" s="154">
        <f>B45-D45</f>
        <v>18</v>
      </c>
      <c r="D45" s="155">
        <f>'Б+К МАГ ОФО'!J48</f>
        <v>0</v>
      </c>
    </row>
    <row r="46" spans="1:4" ht="15">
      <c r="A46" s="157" t="s">
        <v>137</v>
      </c>
      <c r="B46" s="154">
        <f>'Б+К МАГ ОФО'!K19</f>
        <v>18</v>
      </c>
      <c r="C46" s="154">
        <f>B46-D46</f>
        <v>17</v>
      </c>
      <c r="D46" s="155">
        <f>'Б+К МАГ ОФО'!J19</f>
        <v>1</v>
      </c>
    </row>
    <row r="47" spans="1:4" ht="15">
      <c r="A47" s="157" t="s">
        <v>138</v>
      </c>
      <c r="B47" s="154"/>
      <c r="C47" s="154">
        <f>B47-D47</f>
        <v>0</v>
      </c>
      <c r="D47" s="155"/>
    </row>
    <row r="48" spans="1:4" ht="15">
      <c r="A48" s="157"/>
      <c r="B48" s="159">
        <f>SUM(C48:D48)</f>
        <v>36</v>
      </c>
      <c r="C48" s="159">
        <f>SUM(C45:C46:C47)</f>
        <v>35</v>
      </c>
      <c r="D48" s="160">
        <f>SUM(D45:D47)</f>
        <v>1</v>
      </c>
    </row>
    <row r="49" spans="1:4" ht="15">
      <c r="A49" s="161"/>
      <c r="B49" s="162"/>
      <c r="C49" s="162"/>
      <c r="D49" s="163"/>
    </row>
    <row r="50" spans="1:4" ht="15">
      <c r="A50" s="164" t="s">
        <v>139</v>
      </c>
      <c r="B50" s="154"/>
      <c r="C50" s="154"/>
      <c r="D50" s="155"/>
    </row>
    <row r="51" spans="1:4" ht="15">
      <c r="A51" s="161" t="s">
        <v>164</v>
      </c>
      <c r="B51" s="154"/>
      <c r="C51" s="154"/>
      <c r="D51" s="155"/>
    </row>
    <row r="52" spans="1:4" ht="15">
      <c r="A52" s="169" t="s">
        <v>165</v>
      </c>
      <c r="B52" s="154">
        <f>'Б+К МАГ ОФО'!K38</f>
        <v>29</v>
      </c>
      <c r="C52" s="154">
        <f>B52-D52</f>
        <v>6</v>
      </c>
      <c r="D52" s="155">
        <f>'Б+К МАГ ОФО'!J38</f>
        <v>23</v>
      </c>
    </row>
    <row r="53" spans="1:4" ht="15">
      <c r="A53" s="169" t="s">
        <v>166</v>
      </c>
      <c r="B53" s="154">
        <f>'Б+К МАГ ОФО'!K39</f>
        <v>29</v>
      </c>
      <c r="C53" s="154">
        <f>B53-D53</f>
        <v>5</v>
      </c>
      <c r="D53" s="155">
        <f>'Б+К МАГ ОФО'!J39</f>
        <v>24</v>
      </c>
    </row>
    <row r="54" spans="1:4" ht="15">
      <c r="A54" s="169" t="s">
        <v>167</v>
      </c>
      <c r="B54" s="154">
        <f>'Б+К МАГ ОФО'!K40</f>
        <v>63</v>
      </c>
      <c r="C54" s="154">
        <f>B54-D54</f>
        <v>2</v>
      </c>
      <c r="D54" s="155">
        <f>'Б+К МАГ ОФО'!J40</f>
        <v>61</v>
      </c>
    </row>
    <row r="55" spans="1:4" ht="15">
      <c r="A55" s="169" t="s">
        <v>168</v>
      </c>
      <c r="B55" s="154">
        <f>'Б+К МАГ ОФО'!K41</f>
        <v>0</v>
      </c>
      <c r="C55" s="154">
        <f>B55-D55</f>
        <v>0</v>
      </c>
      <c r="D55" s="155">
        <f>'Б+К МАГ ОФО'!J41</f>
        <v>0</v>
      </c>
    </row>
    <row r="56" spans="1:4" ht="15">
      <c r="A56" s="157"/>
      <c r="B56" s="159">
        <f>SUM(C56:D56)</f>
        <v>121</v>
      </c>
      <c r="C56" s="159">
        <f>SUM(C52:C53:C54:C55)</f>
        <v>13</v>
      </c>
      <c r="D56" s="160">
        <f>SUM(D52:D55)</f>
        <v>108</v>
      </c>
    </row>
    <row r="57" spans="1:4" ht="15">
      <c r="A57" s="157"/>
      <c r="B57" s="162"/>
      <c r="C57" s="162"/>
      <c r="D57" s="163"/>
    </row>
    <row r="58" spans="1:4" ht="15">
      <c r="A58" s="186" t="s">
        <v>179</v>
      </c>
      <c r="B58" s="162"/>
      <c r="C58" s="162"/>
      <c r="D58" s="163"/>
    </row>
    <row r="59" spans="1:4" ht="15">
      <c r="A59" s="187" t="s">
        <v>180</v>
      </c>
      <c r="B59" s="162">
        <f>'Б+К МАГ ОФО'!K49</f>
        <v>9</v>
      </c>
      <c r="C59" s="154">
        <f>B59-D59</f>
        <v>6</v>
      </c>
      <c r="D59" s="163">
        <f>'Б+К МАГ ОФО'!J49</f>
        <v>3</v>
      </c>
    </row>
    <row r="60" spans="1:4" ht="15">
      <c r="A60" s="157"/>
      <c r="B60" s="159">
        <f>SUM(C60:D60)</f>
        <v>9</v>
      </c>
      <c r="C60" s="159">
        <f>SUM(C59:C59)</f>
        <v>6</v>
      </c>
      <c r="D60" s="160">
        <f>SUM(D59:D59)</f>
        <v>3</v>
      </c>
    </row>
    <row r="61" spans="1:4" ht="15">
      <c r="A61" s="157"/>
      <c r="B61" s="162"/>
      <c r="C61" s="162"/>
      <c r="D61" s="163"/>
    </row>
    <row r="62" spans="1:4" ht="28.5">
      <c r="A62" s="188" t="s">
        <v>144</v>
      </c>
      <c r="B62" s="162"/>
      <c r="C62" s="162"/>
      <c r="D62" s="163"/>
    </row>
    <row r="63" spans="1:4" ht="15">
      <c r="A63" s="185" t="s">
        <v>145</v>
      </c>
      <c r="B63" s="162">
        <f>'Б+К МАГ ОФО'!K42</f>
        <v>5</v>
      </c>
      <c r="C63" s="154">
        <f>B63-D63</f>
        <v>5</v>
      </c>
      <c r="D63" s="163">
        <f>'Б+К МАГ ОФО'!J42</f>
        <v>0</v>
      </c>
    </row>
    <row r="64" spans="1:4" ht="15">
      <c r="A64" s="157"/>
      <c r="B64" s="168">
        <f>SUM(C64:D64)</f>
        <v>5</v>
      </c>
      <c r="C64" s="170">
        <f>SUM(C63:C63)</f>
        <v>5</v>
      </c>
      <c r="D64" s="171">
        <f>SUM(D63:D63)</f>
        <v>0</v>
      </c>
    </row>
    <row r="65" spans="1:4" ht="15">
      <c r="A65" s="157"/>
      <c r="B65" s="162"/>
      <c r="C65" s="172"/>
      <c r="D65" s="163"/>
    </row>
    <row r="66" spans="1:4" ht="15">
      <c r="A66" s="188" t="s">
        <v>146</v>
      </c>
      <c r="B66" s="162"/>
      <c r="C66" s="172"/>
      <c r="D66" s="163"/>
    </row>
    <row r="67" spans="1:4" ht="15">
      <c r="A67" s="185" t="s">
        <v>169</v>
      </c>
      <c r="B67" s="162">
        <f>SUM('Б+К МАГ ОФО'!K36,'Б+К МАГ ОФО'!K37)</f>
        <v>10</v>
      </c>
      <c r="C67" s="154">
        <f>B67-D67</f>
        <v>5</v>
      </c>
      <c r="D67" s="163">
        <f>SUM('Б+К МАГ ОФО'!J36,'Б+К МАГ ОФО'!J37)</f>
        <v>5</v>
      </c>
    </row>
    <row r="68" spans="1:4" ht="15">
      <c r="A68" s="185"/>
      <c r="B68" s="168">
        <f>SUM(C68:D68)</f>
        <v>10</v>
      </c>
      <c r="C68" s="170">
        <f>SUM(C67:C67)</f>
        <v>5</v>
      </c>
      <c r="D68" s="171">
        <f>SUM(D67:D67)</f>
        <v>5</v>
      </c>
    </row>
    <row r="69" spans="1:4" ht="15">
      <c r="A69" s="157"/>
      <c r="B69" s="162"/>
      <c r="C69" s="162"/>
      <c r="D69" s="163"/>
    </row>
    <row r="70" spans="1:4" ht="15">
      <c r="A70" s="164" t="s">
        <v>148</v>
      </c>
      <c r="B70" s="173"/>
      <c r="C70" s="173"/>
      <c r="D70" s="174"/>
    </row>
    <row r="71" spans="1:4" ht="15">
      <c r="A71" s="175" t="s">
        <v>170</v>
      </c>
      <c r="B71" s="173">
        <f>SUM('Б+К МАГ ОФО'!K47,'Б+К МАГ ОФО'!K20,'Б+К МАГ ОФО'!K21)</f>
        <v>35</v>
      </c>
      <c r="C71" s="154">
        <f>B71-D71</f>
        <v>35</v>
      </c>
      <c r="D71" s="174">
        <f>SUM('Б+К МАГ ОФО'!J20,'Б+К МАГ ОФО'!J21,'Б+К МАГ ОФО'!J47)</f>
        <v>0</v>
      </c>
    </row>
    <row r="72" spans="1:4" ht="15">
      <c r="A72" s="176" t="s">
        <v>189</v>
      </c>
      <c r="B72" s="173">
        <f>'Б+К МАГ ОФО'!K22</f>
        <v>6</v>
      </c>
      <c r="C72" s="154">
        <f>B72-D72</f>
        <v>6</v>
      </c>
      <c r="D72" s="174">
        <f>'Б+К МАГ ОФО'!J22</f>
        <v>0</v>
      </c>
    </row>
    <row r="73" spans="1:4" ht="15">
      <c r="A73" s="189"/>
      <c r="B73" s="168">
        <f>SUM(C73:BD73)</f>
        <v>41</v>
      </c>
      <c r="C73" s="168">
        <f>SUM(C71:C72)</f>
        <v>41</v>
      </c>
      <c r="D73" s="168">
        <f>SUM(D72:D72)</f>
        <v>0</v>
      </c>
    </row>
    <row r="74" spans="1:4" ht="15">
      <c r="A74" s="189"/>
      <c r="B74" s="173"/>
      <c r="C74" s="173"/>
      <c r="D74" s="174"/>
    </row>
    <row r="75" spans="1:4" ht="15">
      <c r="A75" s="164" t="s">
        <v>149</v>
      </c>
      <c r="B75" s="154"/>
      <c r="C75" s="154"/>
      <c r="D75" s="155"/>
    </row>
    <row r="76" spans="1:4" ht="15">
      <c r="A76" s="157" t="s">
        <v>171</v>
      </c>
      <c r="B76" s="165">
        <f>SUM(B77:B78)</f>
        <v>36</v>
      </c>
      <c r="C76" s="165">
        <f>SUM(C77:C78)</f>
        <v>36</v>
      </c>
      <c r="D76" s="166">
        <f>SUM(D77:D78)</f>
        <v>0</v>
      </c>
    </row>
    <row r="77" spans="1:4" ht="15">
      <c r="A77" s="177" t="s">
        <v>172</v>
      </c>
      <c r="B77" s="162">
        <f>SUM('Б+К МАГ ОФО'!K43,'Б+К МАГ ОФО'!K44)</f>
        <v>18</v>
      </c>
      <c r="C77" s="154">
        <f>B77-D77</f>
        <v>18</v>
      </c>
      <c r="D77" s="163">
        <f>SUM('Б+К МАГ ОФО'!J43,'Б+К МАГ ОФО'!J44)</f>
        <v>0</v>
      </c>
    </row>
    <row r="78" spans="1:4" ht="30">
      <c r="A78" s="177" t="s">
        <v>173</v>
      </c>
      <c r="B78" s="162">
        <f>SUM('Б+К МАГ ОФО'!K45,'Б+К МАГ ОФО'!K46)</f>
        <v>18</v>
      </c>
      <c r="C78" s="154">
        <f>B78-D78</f>
        <v>18</v>
      </c>
      <c r="D78" s="163">
        <f>SUM('Б+К МАГ ОФО'!J45,'Б+К МАГ ОФО'!J46)</f>
        <v>0</v>
      </c>
    </row>
    <row r="79" spans="1:4" ht="15">
      <c r="A79" s="157" t="s">
        <v>151</v>
      </c>
      <c r="B79" s="162">
        <f>SUM('Б+К МАГ ОФО'!K23,'Б+К МАГ ОФО'!K24,'Б+К МАГ ОФО'!K25)</f>
        <v>24</v>
      </c>
      <c r="C79" s="154">
        <f>B79-D79</f>
        <v>22</v>
      </c>
      <c r="D79" s="163">
        <f>SUM('Б+К МАГ ОФО'!J23,'Б+К МАГ ОФО'!J24,'Б+К МАГ ОФО'!J25)</f>
        <v>2</v>
      </c>
    </row>
    <row r="80" spans="1:4" ht="15">
      <c r="A80" s="157"/>
      <c r="B80" s="159">
        <f>SUM(B76,B79)</f>
        <v>60</v>
      </c>
      <c r="C80" s="159">
        <f>SUM(C76,C79)</f>
        <v>58</v>
      </c>
      <c r="D80" s="160">
        <f>SUM(D76,D79)</f>
        <v>2</v>
      </c>
    </row>
    <row r="81" spans="1:4" ht="15">
      <c r="A81" s="161"/>
      <c r="B81" s="162"/>
      <c r="C81" s="162"/>
      <c r="D81" s="163"/>
    </row>
    <row r="82" spans="1:4" ht="15">
      <c r="A82" s="164" t="s">
        <v>152</v>
      </c>
      <c r="B82" s="154"/>
      <c r="C82" s="154"/>
      <c r="D82" s="155"/>
    </row>
    <row r="83" spans="1:4" ht="15">
      <c r="A83" s="157" t="s">
        <v>153</v>
      </c>
      <c r="B83" s="154">
        <f>SUM('Б+К МАГ ОФО'!K50,'Б+К МАГ ОФО'!K51)</f>
        <v>17</v>
      </c>
      <c r="C83" s="154">
        <f>B83-D83</f>
        <v>15</v>
      </c>
      <c r="D83" s="155">
        <f>SUM('Б+К МАГ ОФО'!J50,'Б+К МАГ ОФО'!J51)</f>
        <v>2</v>
      </c>
    </row>
    <row r="84" spans="1:4" ht="15">
      <c r="A84" s="157"/>
      <c r="B84" s="168">
        <f>SUM(C84:D84)</f>
        <v>17</v>
      </c>
      <c r="C84" s="168">
        <f>SUM(C83:C83)</f>
        <v>15</v>
      </c>
      <c r="D84" s="171">
        <f>SUM(D83:D83)</f>
        <v>2</v>
      </c>
    </row>
    <row r="85" spans="1:4" ht="15">
      <c r="A85" s="164" t="s">
        <v>174</v>
      </c>
      <c r="B85" s="154"/>
      <c r="C85" s="154"/>
      <c r="D85" s="155"/>
    </row>
    <row r="86" spans="1:4" ht="15">
      <c r="A86" s="157" t="s">
        <v>154</v>
      </c>
      <c r="B86" s="154">
        <f>'Б+К МАГ ОФО'!K52</f>
        <v>14</v>
      </c>
      <c r="C86" s="154">
        <f>B86-D86</f>
        <v>9</v>
      </c>
      <c r="D86" s="155">
        <f>'Б+К МАГ ОФО'!J52</f>
        <v>5</v>
      </c>
    </row>
    <row r="87" spans="1:4" ht="15">
      <c r="A87" s="157"/>
      <c r="B87" s="168">
        <f>SUM(C87:D87)</f>
        <v>14</v>
      </c>
      <c r="C87" s="170">
        <f>SUM(C86:C86)</f>
        <v>9</v>
      </c>
      <c r="D87" s="171">
        <f>SUM(D86:D86)</f>
        <v>5</v>
      </c>
    </row>
    <row r="88" spans="1:4" ht="15">
      <c r="A88" s="190"/>
      <c r="B88" s="162"/>
      <c r="C88" s="172"/>
      <c r="D88" s="163"/>
    </row>
    <row r="89" spans="1:4" ht="28.5">
      <c r="A89" s="184" t="s">
        <v>182</v>
      </c>
      <c r="B89" s="162"/>
      <c r="C89" s="172"/>
      <c r="D89" s="163"/>
    </row>
    <row r="90" spans="1:4" ht="15">
      <c r="A90" s="185" t="s">
        <v>183</v>
      </c>
      <c r="B90" s="162">
        <f>'Б+К МАГ ОФО'!K9</f>
        <v>2</v>
      </c>
      <c r="C90" s="154">
        <f>B90-D90</f>
        <v>2</v>
      </c>
      <c r="D90" s="163">
        <f>'Б+К МАГ ОФО'!J9</f>
        <v>0</v>
      </c>
    </row>
    <row r="91" spans="1:4" ht="15">
      <c r="A91" s="185"/>
      <c r="B91" s="168">
        <f>SUM(C91:D91)</f>
        <v>2</v>
      </c>
      <c r="C91" s="170">
        <f>SUM(C90:C90)</f>
        <v>2</v>
      </c>
      <c r="D91" s="171">
        <f>SUM(D90:D90)</f>
        <v>0</v>
      </c>
    </row>
    <row r="92" spans="1:4" ht="15">
      <c r="A92" s="157"/>
      <c r="B92" s="162"/>
      <c r="C92" s="172"/>
      <c r="D92" s="163"/>
    </row>
    <row r="93" spans="1:4" ht="15">
      <c r="A93" s="164" t="s">
        <v>175</v>
      </c>
      <c r="B93" s="154"/>
      <c r="C93" s="154"/>
      <c r="D93" s="155"/>
    </row>
    <row r="94" spans="1:4" ht="15">
      <c r="A94" s="157" t="s">
        <v>155</v>
      </c>
      <c r="B94" s="154">
        <f>'Б+К МАГ ОФО'!K53</f>
        <v>15</v>
      </c>
      <c r="C94" s="154">
        <f>B94-D94</f>
        <v>9</v>
      </c>
      <c r="D94" s="155">
        <f>'Б+К МАГ ОФО'!J53</f>
        <v>6</v>
      </c>
    </row>
    <row r="95" spans="1:4" ht="15">
      <c r="A95" s="157"/>
      <c r="B95" s="159">
        <f>SUM(C95:D95)</f>
        <v>15</v>
      </c>
      <c r="C95" s="159">
        <f>SUM(C94:C94)</f>
        <v>9</v>
      </c>
      <c r="D95" s="160">
        <f>SUM(D94:D94)</f>
        <v>6</v>
      </c>
    </row>
    <row r="96" spans="1:4" ht="15.75" thickBot="1">
      <c r="A96" s="178" t="s">
        <v>176</v>
      </c>
      <c r="B96" s="179">
        <f>SUM(B6,B10,B13,B18,B22,B26,B30,B34,B42,B48,B56,B60,B64,B73,B80,B84,B87,B91,B95,B68)</f>
        <v>549</v>
      </c>
      <c r="C96" s="179">
        <f>SUM(C6,C10,C13,C18,C22,C26,C30,C34,C42,C48,C56,C60,C64,C73,C80,C84,C87,C91,C95,C68)</f>
        <v>292</v>
      </c>
      <c r="D96" s="179">
        <f>SUM(D6,D10,D13,D18,D22,D26,D30,D34,D42,D48,D56,D60,D64,D73,D80,D84,D87,D91,D95,D68)</f>
        <v>257</v>
      </c>
    </row>
    <row r="97" ht="15.75" thickTop="1"/>
  </sheetData>
  <sheetProtection/>
  <mergeCells count="3">
    <mergeCell ref="A1:A2"/>
    <mergeCell ref="B1:B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="85" zoomScaleNormal="85" zoomScalePageLayoutView="0" workbookViewId="0" topLeftCell="A1">
      <selection activeCell="H10" sqref="H10"/>
    </sheetView>
  </sheetViews>
  <sheetFormatPr defaultColWidth="38.28125" defaultRowHeight="15"/>
  <cols>
    <col min="1" max="1" width="18.28125" style="26" customWidth="1"/>
    <col min="2" max="2" width="58.421875" style="26" customWidth="1"/>
    <col min="3" max="6" width="17.28125" style="26" customWidth="1"/>
    <col min="7" max="16384" width="38.28125" style="26" customWidth="1"/>
  </cols>
  <sheetData>
    <row r="1" spans="1:6" ht="31.5" customHeight="1" thickBot="1">
      <c r="A1" s="273" t="s">
        <v>217</v>
      </c>
      <c r="B1" s="274"/>
      <c r="C1" s="274"/>
      <c r="D1" s="274"/>
      <c r="E1" s="274"/>
      <c r="F1" s="275"/>
    </row>
    <row r="2" spans="1:6" ht="15.75" thickBot="1">
      <c r="A2" s="224" t="s">
        <v>13</v>
      </c>
      <c r="B2" s="225"/>
      <c r="C2" s="269" t="s">
        <v>14</v>
      </c>
      <c r="D2" s="269"/>
      <c r="E2" s="232" t="s">
        <v>16</v>
      </c>
      <c r="F2" s="270"/>
    </row>
    <row r="3" spans="1:6" ht="15.75" thickBot="1">
      <c r="A3" s="226"/>
      <c r="B3" s="227"/>
      <c r="C3" s="8" t="s">
        <v>19</v>
      </c>
      <c r="D3" s="14" t="s">
        <v>20</v>
      </c>
      <c r="E3" s="28" t="s">
        <v>19</v>
      </c>
      <c r="F3" s="9" t="s">
        <v>20</v>
      </c>
    </row>
    <row r="4" spans="1:6" ht="15">
      <c r="A4" s="218" t="s">
        <v>102</v>
      </c>
      <c r="B4" s="92" t="s">
        <v>23</v>
      </c>
      <c r="C4" s="17"/>
      <c r="D4" s="18"/>
      <c r="E4" s="18"/>
      <c r="F4" s="19"/>
    </row>
    <row r="5" spans="1:6" ht="15">
      <c r="A5" s="219"/>
      <c r="B5" s="93" t="s">
        <v>24</v>
      </c>
      <c r="C5" s="20"/>
      <c r="D5" s="21"/>
      <c r="E5" s="21"/>
      <c r="F5" s="22"/>
    </row>
    <row r="6" spans="1:6" ht="39" thickBot="1">
      <c r="A6" s="220"/>
      <c r="B6" s="111" t="s">
        <v>25</v>
      </c>
      <c r="C6" s="23"/>
      <c r="D6" s="24"/>
      <c r="E6" s="24"/>
      <c r="F6" s="112"/>
    </row>
    <row r="7" spans="1:6" ht="28.5" customHeight="1">
      <c r="A7" s="244" t="s">
        <v>11</v>
      </c>
      <c r="B7" s="107" t="s">
        <v>26</v>
      </c>
      <c r="C7" s="108" t="s">
        <v>82</v>
      </c>
      <c r="D7" s="109"/>
      <c r="E7" s="108" t="s">
        <v>75</v>
      </c>
      <c r="F7" s="110"/>
    </row>
    <row r="8" spans="1:6" ht="25.5">
      <c r="A8" s="219"/>
      <c r="B8" s="93" t="s">
        <v>27</v>
      </c>
      <c r="C8" s="20"/>
      <c r="D8" s="21"/>
      <c r="E8" s="21"/>
      <c r="F8" s="22"/>
    </row>
    <row r="9" spans="1:6" ht="15.75" thickBot="1">
      <c r="A9" s="243"/>
      <c r="B9" s="113" t="s">
        <v>28</v>
      </c>
      <c r="C9" s="114"/>
      <c r="D9" s="115"/>
      <c r="E9" s="115"/>
      <c r="F9" s="116"/>
    </row>
    <row r="10" spans="1:6" ht="15">
      <c r="A10" s="218" t="s">
        <v>6</v>
      </c>
      <c r="B10" s="92" t="s">
        <v>29</v>
      </c>
      <c r="C10" s="17"/>
      <c r="D10" s="18"/>
      <c r="E10" s="118" t="s">
        <v>76</v>
      </c>
      <c r="F10" s="19"/>
    </row>
    <row r="11" spans="1:6" ht="15">
      <c r="A11" s="219"/>
      <c r="B11" s="93" t="s">
        <v>30</v>
      </c>
      <c r="C11" s="20"/>
      <c r="D11" s="21"/>
      <c r="E11" s="21"/>
      <c r="F11" s="22"/>
    </row>
    <row r="12" spans="1:6" ht="15">
      <c r="A12" s="219"/>
      <c r="B12" s="93" t="s">
        <v>31</v>
      </c>
      <c r="C12" s="20" t="s">
        <v>199</v>
      </c>
      <c r="D12" s="21"/>
      <c r="E12" s="21"/>
      <c r="F12" s="22"/>
    </row>
    <row r="13" spans="1:6" ht="15">
      <c r="A13" s="219"/>
      <c r="B13" s="93" t="s">
        <v>32</v>
      </c>
      <c r="C13" s="20"/>
      <c r="D13" s="21"/>
      <c r="E13" s="21"/>
      <c r="F13" s="22"/>
    </row>
    <row r="14" spans="1:6" ht="26.25" thickBot="1">
      <c r="A14" s="220"/>
      <c r="B14" s="111" t="s">
        <v>33</v>
      </c>
      <c r="C14" s="23"/>
      <c r="D14" s="24"/>
      <c r="E14" s="24"/>
      <c r="F14" s="112"/>
    </row>
    <row r="15" spans="1:6" ht="25.5">
      <c r="A15" s="244" t="s">
        <v>10</v>
      </c>
      <c r="B15" s="107" t="s">
        <v>34</v>
      </c>
      <c r="C15" s="117"/>
      <c r="D15" s="109"/>
      <c r="E15" s="109"/>
      <c r="F15" s="110"/>
    </row>
    <row r="16" spans="1:6" ht="25.5">
      <c r="A16" s="219"/>
      <c r="B16" s="93" t="s">
        <v>35</v>
      </c>
      <c r="C16" s="20"/>
      <c r="D16" s="21"/>
      <c r="E16" s="21"/>
      <c r="F16" s="22"/>
    </row>
    <row r="17" spans="1:6" s="43" customFormat="1" ht="26.25" thickBot="1">
      <c r="A17" s="243"/>
      <c r="B17" s="113" t="s">
        <v>36</v>
      </c>
      <c r="C17" s="119"/>
      <c r="D17" s="120"/>
      <c r="E17" s="120"/>
      <c r="F17" s="121"/>
    </row>
    <row r="18" spans="1:6" ht="15">
      <c r="A18" s="218" t="s">
        <v>5</v>
      </c>
      <c r="B18" s="92" t="s">
        <v>37</v>
      </c>
      <c r="C18" s="17" t="s">
        <v>198</v>
      </c>
      <c r="D18" s="18"/>
      <c r="E18" s="118" t="s">
        <v>81</v>
      </c>
      <c r="F18" s="19"/>
    </row>
    <row r="19" spans="1:6" ht="25.5">
      <c r="A19" s="219"/>
      <c r="B19" s="93" t="s">
        <v>38</v>
      </c>
      <c r="C19" s="20"/>
      <c r="D19" s="21"/>
      <c r="E19" s="21"/>
      <c r="F19" s="22"/>
    </row>
    <row r="20" spans="1:6" ht="25.5">
      <c r="A20" s="219"/>
      <c r="B20" s="93" t="s">
        <v>39</v>
      </c>
      <c r="C20" s="20" t="s">
        <v>206</v>
      </c>
      <c r="D20" s="21"/>
      <c r="E20" s="3" t="s">
        <v>81</v>
      </c>
      <c r="F20" s="22"/>
    </row>
    <row r="21" spans="1:6" ht="25.5">
      <c r="A21" s="219"/>
      <c r="B21" s="93" t="s">
        <v>40</v>
      </c>
      <c r="C21" s="20"/>
      <c r="D21" s="21"/>
      <c r="E21" s="21"/>
      <c r="F21" s="22"/>
    </row>
    <row r="22" spans="1:6" ht="25.5">
      <c r="A22" s="219"/>
      <c r="B22" s="93" t="s">
        <v>41</v>
      </c>
      <c r="C22" s="20"/>
      <c r="D22" s="21"/>
      <c r="E22" s="21"/>
      <c r="F22" s="22"/>
    </row>
    <row r="23" spans="1:6" ht="25.5">
      <c r="A23" s="219"/>
      <c r="B23" s="93" t="s">
        <v>42</v>
      </c>
      <c r="C23" s="20"/>
      <c r="D23" s="21"/>
      <c r="E23" s="21"/>
      <c r="F23" s="22"/>
    </row>
    <row r="24" spans="1:6" ht="26.25" thickBot="1">
      <c r="A24" s="220"/>
      <c r="B24" s="111" t="s">
        <v>43</v>
      </c>
      <c r="C24" s="23"/>
      <c r="D24" s="24"/>
      <c r="E24" s="24"/>
      <c r="F24" s="112"/>
    </row>
    <row r="25" spans="1:6" ht="25.5">
      <c r="A25" s="240" t="s">
        <v>9</v>
      </c>
      <c r="B25" s="107" t="s">
        <v>64</v>
      </c>
      <c r="C25" s="117"/>
      <c r="D25" s="109"/>
      <c r="E25" s="109"/>
      <c r="F25" s="110"/>
    </row>
    <row r="26" spans="1:6" ht="25.5">
      <c r="A26" s="240"/>
      <c r="B26" s="93" t="s">
        <v>65</v>
      </c>
      <c r="C26" s="20"/>
      <c r="D26" s="21"/>
      <c r="E26" s="21"/>
      <c r="F26" s="22"/>
    </row>
    <row r="27" spans="1:6" ht="29.25" customHeight="1">
      <c r="A27" s="240"/>
      <c r="B27" s="93" t="s">
        <v>66</v>
      </c>
      <c r="C27" s="2" t="s">
        <v>78</v>
      </c>
      <c r="D27" s="21"/>
      <c r="E27" s="3" t="s">
        <v>77</v>
      </c>
      <c r="F27" s="22"/>
    </row>
    <row r="28" spans="1:6" ht="29.25" customHeight="1">
      <c r="A28" s="240"/>
      <c r="B28" s="93" t="s">
        <v>44</v>
      </c>
      <c r="C28" s="20"/>
      <c r="D28" s="21"/>
      <c r="E28" s="21"/>
      <c r="F28" s="4" t="s">
        <v>76</v>
      </c>
    </row>
    <row r="29" spans="1:6" ht="15.75" thickBot="1">
      <c r="A29" s="240"/>
      <c r="B29" s="113" t="s">
        <v>45</v>
      </c>
      <c r="C29" s="114"/>
      <c r="D29" s="115"/>
      <c r="E29" s="115"/>
      <c r="F29" s="116"/>
    </row>
    <row r="30" spans="1:6" ht="15">
      <c r="A30" s="218" t="s">
        <v>7</v>
      </c>
      <c r="B30" s="92" t="s">
        <v>46</v>
      </c>
      <c r="C30" s="17"/>
      <c r="D30" s="118"/>
      <c r="E30" s="18"/>
      <c r="F30" s="19"/>
    </row>
    <row r="31" spans="1:6" ht="25.5">
      <c r="A31" s="219"/>
      <c r="B31" s="93" t="s">
        <v>47</v>
      </c>
      <c r="C31" s="20"/>
      <c r="D31" s="21"/>
      <c r="E31" s="21"/>
      <c r="F31" s="22"/>
    </row>
    <row r="32" spans="1:6" s="43" customFormat="1" ht="25.5">
      <c r="A32" s="219"/>
      <c r="B32" s="93" t="s">
        <v>48</v>
      </c>
      <c r="C32" s="52"/>
      <c r="D32" s="53"/>
      <c r="E32" s="53"/>
      <c r="F32" s="54"/>
    </row>
    <row r="33" spans="1:6" ht="25.5">
      <c r="A33" s="219"/>
      <c r="B33" s="93" t="s">
        <v>49</v>
      </c>
      <c r="C33" s="20"/>
      <c r="D33" s="21"/>
      <c r="E33" s="21"/>
      <c r="F33" s="22"/>
    </row>
    <row r="34" spans="1:6" ht="25.5">
      <c r="A34" s="219"/>
      <c r="B34" s="93" t="s">
        <v>50</v>
      </c>
      <c r="C34" s="20"/>
      <c r="D34" s="21"/>
      <c r="E34" s="21"/>
      <c r="F34" s="22"/>
    </row>
    <row r="35" spans="1:6" ht="25.5">
      <c r="A35" s="219"/>
      <c r="B35" s="93" t="s">
        <v>51</v>
      </c>
      <c r="C35" s="20"/>
      <c r="D35" s="21"/>
      <c r="E35" s="21"/>
      <c r="F35" s="22"/>
    </row>
    <row r="36" spans="1:6" ht="15" customHeight="1" thickBot="1">
      <c r="A36" s="220"/>
      <c r="B36" s="111" t="s">
        <v>52</v>
      </c>
      <c r="C36" s="23"/>
      <c r="D36" s="24"/>
      <c r="E36" s="24"/>
      <c r="F36" s="112"/>
    </row>
    <row r="37" spans="1:6" ht="25.5">
      <c r="A37" s="244" t="s">
        <v>4</v>
      </c>
      <c r="B37" s="107" t="s">
        <v>53</v>
      </c>
      <c r="C37" s="211" t="s">
        <v>80</v>
      </c>
      <c r="D37" s="212"/>
      <c r="E37" s="213"/>
      <c r="F37" s="214"/>
    </row>
    <row r="38" spans="1:6" ht="25.5">
      <c r="A38" s="219"/>
      <c r="B38" s="93" t="s">
        <v>54</v>
      </c>
      <c r="C38" s="215"/>
      <c r="D38" s="216"/>
      <c r="E38" s="216"/>
      <c r="F38" s="210" t="s">
        <v>212</v>
      </c>
    </row>
    <row r="39" spans="1:6" ht="60" customHeight="1">
      <c r="A39" s="219"/>
      <c r="B39" s="93" t="s">
        <v>55</v>
      </c>
      <c r="C39" s="215"/>
      <c r="D39" s="217" t="s">
        <v>214</v>
      </c>
      <c r="E39" s="216"/>
      <c r="F39" s="210" t="s">
        <v>79</v>
      </c>
    </row>
    <row r="40" spans="1:6" ht="26.25" thickBot="1">
      <c r="A40" s="243"/>
      <c r="B40" s="113" t="s">
        <v>56</v>
      </c>
      <c r="C40" s="114"/>
      <c r="D40" s="122"/>
      <c r="E40" s="115"/>
      <c r="F40" s="116"/>
    </row>
    <row r="41" spans="1:6" ht="15.75" thickBot="1">
      <c r="A41" s="89" t="s">
        <v>8</v>
      </c>
      <c r="B41" s="123" t="s">
        <v>57</v>
      </c>
      <c r="C41" s="124"/>
      <c r="D41" s="125"/>
      <c r="E41" s="125"/>
      <c r="F41" s="126"/>
    </row>
    <row r="42" spans="1:6" ht="15">
      <c r="A42" s="239" t="s">
        <v>1</v>
      </c>
      <c r="B42" s="92" t="s">
        <v>58</v>
      </c>
      <c r="C42" s="17"/>
      <c r="D42" s="18"/>
      <c r="E42" s="18"/>
      <c r="F42" s="19"/>
    </row>
    <row r="43" spans="1:6" ht="15.75" thickBot="1">
      <c r="A43" s="241"/>
      <c r="B43" s="111" t="s">
        <v>59</v>
      </c>
      <c r="C43" s="23"/>
      <c r="D43" s="24"/>
      <c r="E43" s="24"/>
      <c r="F43" s="112"/>
    </row>
    <row r="44" spans="1:6" ht="25.5">
      <c r="A44" s="244" t="s">
        <v>2</v>
      </c>
      <c r="B44" s="107" t="s">
        <v>60</v>
      </c>
      <c r="C44" s="2" t="s">
        <v>76</v>
      </c>
      <c r="D44" s="109"/>
      <c r="E44" s="3" t="s">
        <v>201</v>
      </c>
      <c r="F44" s="110"/>
    </row>
    <row r="45" spans="1:6" ht="25.5">
      <c r="A45" s="219"/>
      <c r="B45" s="93" t="s">
        <v>61</v>
      </c>
      <c r="C45" s="2"/>
      <c r="D45" s="106"/>
      <c r="E45" s="3" t="s">
        <v>200</v>
      </c>
      <c r="F45" s="22"/>
    </row>
    <row r="46" spans="1:6" ht="26.25" thickBot="1">
      <c r="A46" s="243"/>
      <c r="B46" s="113" t="s">
        <v>62</v>
      </c>
      <c r="C46" s="127" t="s">
        <v>63</v>
      </c>
      <c r="D46" s="115"/>
      <c r="E46" s="115" t="s">
        <v>204</v>
      </c>
      <c r="F46" s="116"/>
    </row>
    <row r="47" spans="1:6" ht="25.5">
      <c r="A47" s="218" t="s">
        <v>3</v>
      </c>
      <c r="B47" s="92" t="s">
        <v>67</v>
      </c>
      <c r="C47" s="17"/>
      <c r="D47" s="18"/>
      <c r="E47" s="118" t="s">
        <v>76</v>
      </c>
      <c r="F47" s="19"/>
    </row>
    <row r="48" spans="1:6" ht="25.5">
      <c r="A48" s="219"/>
      <c r="B48" s="93" t="s">
        <v>208</v>
      </c>
      <c r="C48" s="20"/>
      <c r="D48" s="21"/>
      <c r="E48" s="21"/>
      <c r="F48" s="22"/>
    </row>
    <row r="49" spans="1:6" ht="15">
      <c r="A49" s="219"/>
      <c r="B49" s="93" t="s">
        <v>68</v>
      </c>
      <c r="C49" s="20"/>
      <c r="D49" s="21"/>
      <c r="E49" s="21"/>
      <c r="F49" s="22"/>
    </row>
    <row r="50" spans="1:6" ht="25.5">
      <c r="A50" s="219"/>
      <c r="B50" s="93" t="s">
        <v>69</v>
      </c>
      <c r="C50" s="20"/>
      <c r="D50" s="21"/>
      <c r="E50" s="21"/>
      <c r="F50" s="22"/>
    </row>
    <row r="51" spans="1:6" ht="25.5">
      <c r="A51" s="219"/>
      <c r="B51" s="93" t="s">
        <v>70</v>
      </c>
      <c r="C51" s="20"/>
      <c r="D51" s="21"/>
      <c r="E51" s="21"/>
      <c r="F51" s="22"/>
    </row>
    <row r="52" spans="1:6" ht="26.25" thickBot="1">
      <c r="A52" s="220"/>
      <c r="B52" s="111" t="s">
        <v>71</v>
      </c>
      <c r="C52" s="23"/>
      <c r="D52" s="24"/>
      <c r="E52" s="24"/>
      <c r="F52" s="5"/>
    </row>
    <row r="53" spans="1:6" ht="15.75" thickBot="1">
      <c r="A53" s="271" t="s">
        <v>215</v>
      </c>
      <c r="B53" s="272"/>
      <c r="C53" s="48">
        <v>9</v>
      </c>
      <c r="D53" s="49">
        <v>4</v>
      </c>
      <c r="E53" s="49">
        <v>9</v>
      </c>
      <c r="F53" s="51">
        <v>4</v>
      </c>
    </row>
  </sheetData>
  <sheetProtection/>
  <mergeCells count="16">
    <mergeCell ref="A2:B3"/>
    <mergeCell ref="C2:D2"/>
    <mergeCell ref="E2:F2"/>
    <mergeCell ref="A53:B53"/>
    <mergeCell ref="A1:F1"/>
    <mergeCell ref="A30:A36"/>
    <mergeCell ref="A37:A40"/>
    <mergeCell ref="A42:A43"/>
    <mergeCell ref="A44:A46"/>
    <mergeCell ref="A47:A52"/>
    <mergeCell ref="A4:A6"/>
    <mergeCell ref="A7:A9"/>
    <mergeCell ref="A10:A14"/>
    <mergeCell ref="A15:A17"/>
    <mergeCell ref="A18:A24"/>
    <mergeCell ref="A25:A29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2.421875" style="0" customWidth="1"/>
    <col min="2" max="2" width="16.140625" style="0" customWidth="1"/>
    <col min="6" max="6" width="11.00390625" style="0" customWidth="1"/>
    <col min="7" max="7" width="11.421875" style="0" customWidth="1"/>
  </cols>
  <sheetData>
    <row r="1" spans="1:7" ht="15.75" thickTop="1">
      <c r="A1" s="286" t="s">
        <v>211</v>
      </c>
      <c r="B1" s="287"/>
      <c r="C1" s="287"/>
      <c r="D1" s="287"/>
      <c r="E1" s="287"/>
      <c r="F1" s="287"/>
      <c r="G1" s="288"/>
    </row>
    <row r="2" spans="1:7" ht="15">
      <c r="A2" s="276" t="s">
        <v>12</v>
      </c>
      <c r="B2" s="277"/>
      <c r="C2" s="291" t="s">
        <v>14</v>
      </c>
      <c r="D2" s="291"/>
      <c r="E2" s="292" t="s">
        <v>16</v>
      </c>
      <c r="F2" s="293"/>
      <c r="G2" s="294" t="s">
        <v>0</v>
      </c>
    </row>
    <row r="3" spans="1:7" ht="15">
      <c r="A3" s="289"/>
      <c r="B3" s="290"/>
      <c r="C3" s="55" t="s">
        <v>19</v>
      </c>
      <c r="D3" s="55" t="s">
        <v>20</v>
      </c>
      <c r="E3" s="56" t="s">
        <v>19</v>
      </c>
      <c r="F3" s="56" t="s">
        <v>20</v>
      </c>
      <c r="G3" s="294"/>
    </row>
    <row r="4" spans="1:7" ht="36">
      <c r="A4" s="57" t="s">
        <v>103</v>
      </c>
      <c r="B4" s="56" t="s">
        <v>72</v>
      </c>
      <c r="C4" s="55">
        <v>1</v>
      </c>
      <c r="D4" s="55">
        <v>35</v>
      </c>
      <c r="E4" s="55">
        <v>1</v>
      </c>
      <c r="F4" s="55">
        <v>40</v>
      </c>
      <c r="G4" s="58">
        <f>C4+D4+E4+F4</f>
        <v>77</v>
      </c>
    </row>
    <row r="5" spans="1:7" ht="15">
      <c r="A5" s="276" t="s">
        <v>21</v>
      </c>
      <c r="B5" s="277"/>
      <c r="C5" s="55">
        <f>C4</f>
        <v>1</v>
      </c>
      <c r="D5" s="55">
        <f>D4</f>
        <v>35</v>
      </c>
      <c r="E5" s="55">
        <f>E4</f>
        <v>1</v>
      </c>
      <c r="F5" s="55">
        <f>F4</f>
        <v>40</v>
      </c>
      <c r="G5" s="280">
        <f>C5+D5+E5+F5</f>
        <v>77</v>
      </c>
    </row>
    <row r="6" spans="1:7" ht="15.75" thickBot="1">
      <c r="A6" s="278"/>
      <c r="B6" s="279"/>
      <c r="C6" s="282">
        <f>C5+D5</f>
        <v>36</v>
      </c>
      <c r="D6" s="283"/>
      <c r="E6" s="284">
        <f>E5+F5</f>
        <v>41</v>
      </c>
      <c r="F6" s="285"/>
      <c r="G6" s="281"/>
    </row>
    <row r="7" ht="15.75" thickTop="1"/>
  </sheetData>
  <sheetProtection/>
  <mergeCells count="9">
    <mergeCell ref="A5:B6"/>
    <mergeCell ref="G5:G6"/>
    <mergeCell ref="C6:D6"/>
    <mergeCell ref="E6:F6"/>
    <mergeCell ref="A1:G1"/>
    <mergeCell ref="A2:B3"/>
    <mergeCell ref="C2:D2"/>
    <mergeCell ref="E2:F2"/>
    <mergeCell ref="G2:G3"/>
  </mergeCells>
  <printOptions/>
  <pageMargins left="0.7" right="0.7" top="0.75" bottom="0.75" header="0.3" footer="0.3"/>
  <pageSetup fitToHeight="1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AA.Karaeva</dc:creator>
  <cp:keywords/>
  <dc:description/>
  <cp:lastModifiedBy>IV.Lokhova</cp:lastModifiedBy>
  <cp:lastPrinted>2020-09-29T15:21:10Z</cp:lastPrinted>
  <dcterms:created xsi:type="dcterms:W3CDTF">2020-03-06T12:44:10Z</dcterms:created>
  <dcterms:modified xsi:type="dcterms:W3CDTF">2021-02-06T06:46:08Z</dcterms:modified>
  <cp:category/>
  <cp:version/>
  <cp:contentType/>
  <cp:contentStatus/>
</cp:coreProperties>
</file>