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магистратура" sheetId="1" r:id="rId1"/>
    <sheet name="вакансии маг." sheetId="2" r:id="rId2"/>
    <sheet name="УГС маг." sheetId="3" r:id="rId3"/>
    <sheet name="ординатура" sheetId="4" r:id="rId4"/>
  </sheets>
  <definedNames>
    <definedName name="_xlnm.Print_Area" localSheetId="0">'магистратура'!$A$1:$L$44</definedName>
  </definedNames>
  <calcPr fullCalcOnLoad="1"/>
</workbook>
</file>

<file path=xl/sharedStrings.xml><?xml version="1.0" encoding="utf-8"?>
<sst xmlns="http://schemas.openxmlformats.org/spreadsheetml/2006/main" count="203" uniqueCount="145">
  <si>
    <t>Всего</t>
  </si>
  <si>
    <t>Русской филологии</t>
  </si>
  <si>
    <t>Осетинской филологии</t>
  </si>
  <si>
    <t>Исторический</t>
  </si>
  <si>
    <t>Юридический</t>
  </si>
  <si>
    <t>Географии и геоэкологии</t>
  </si>
  <si>
    <t>Физико-технический</t>
  </si>
  <si>
    <t>Факультет, направление</t>
  </si>
  <si>
    <t>Иностранных языков</t>
  </si>
  <si>
    <t xml:space="preserve">                                                                                ИТОГО</t>
  </si>
  <si>
    <t>бюджет</t>
  </si>
  <si>
    <t>договор</t>
  </si>
  <si>
    <t xml:space="preserve">01.04.01 Математика </t>
  </si>
  <si>
    <t>03.04.02  Физика</t>
  </si>
  <si>
    <t>04.04.01  Химия</t>
  </si>
  <si>
    <t xml:space="preserve">05.04.02  География </t>
  </si>
  <si>
    <t xml:space="preserve">05.04.06  Экология и природопользование </t>
  </si>
  <si>
    <t>06.04.01  Биология</t>
  </si>
  <si>
    <t xml:space="preserve">37.04.01  Психология </t>
  </si>
  <si>
    <t xml:space="preserve">38.04.02  Менеджмент </t>
  </si>
  <si>
    <t xml:space="preserve">39.04.01  Социология </t>
  </si>
  <si>
    <t xml:space="preserve">39.04.02  Социальная работа </t>
  </si>
  <si>
    <t xml:space="preserve">45.04.01  Филология </t>
  </si>
  <si>
    <t xml:space="preserve">45.04.01 Филология </t>
  </si>
  <si>
    <t>45.04.02 Лингвистика</t>
  </si>
  <si>
    <t xml:space="preserve">46.04.01  История </t>
  </si>
  <si>
    <t>2 курс</t>
  </si>
  <si>
    <t>Психолого-педагогический</t>
  </si>
  <si>
    <t>Социологии и социальной работы</t>
  </si>
  <si>
    <t>Математики и информационных технологий</t>
  </si>
  <si>
    <t>01.04.02 Прикладная математика и информатика</t>
  </si>
  <si>
    <t>Химии, биологии и биотехнологии</t>
  </si>
  <si>
    <t>38.04.01  Экономика (налоги и налоговое консультирование)</t>
  </si>
  <si>
    <t>40.04.01 Юриспруденция (Конституционное право; Муниципальное право)</t>
  </si>
  <si>
    <t xml:space="preserve">40.04.01 Юриспруденция (Гражданское право) </t>
  </si>
  <si>
    <t>40.04.01 Юриспруденция (Уголовное право и криминология)</t>
  </si>
  <si>
    <t>1 курс</t>
  </si>
  <si>
    <t>Из них в в академическом отпуске:</t>
  </si>
  <si>
    <t>1 курс:</t>
  </si>
  <si>
    <t>Юриспруденция (Уголовное право и криминология)</t>
  </si>
  <si>
    <t>Лингвистика</t>
  </si>
  <si>
    <t>2 курс:</t>
  </si>
  <si>
    <t>38.04.08 Финансы и кредит</t>
  </si>
  <si>
    <t xml:space="preserve">38.04.01  Экономика (международный бизнес) </t>
  </si>
  <si>
    <t>40.04.01 Юриспруденция (Юрист в правоохранительной деятельности)</t>
  </si>
  <si>
    <t>38.04.01  Экономика (экономика и право)</t>
  </si>
  <si>
    <t>Факультет, специальность</t>
  </si>
  <si>
    <t>Факультет стоматологии и фармации</t>
  </si>
  <si>
    <t>31.08.73 Стоматология терапевтическая</t>
  </si>
  <si>
    <t xml:space="preserve">38.04.01  Экономика (финансовая экономика) </t>
  </si>
  <si>
    <t>Всего на ф-те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</si>
  <si>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</si>
  <si>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Кол-во вакантных бюджетных    мест на               1 курсе</t>
  </si>
  <si>
    <t>Кол-во вакантных бюджетных    мест на               2 курсе</t>
  </si>
  <si>
    <t>КЦП</t>
  </si>
  <si>
    <t>кол-во студ.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</si>
  <si>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</si>
  <si>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</si>
  <si>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</si>
  <si>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</si>
  <si>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</si>
  <si>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</si>
  <si>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</si>
  <si>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</si>
  <si>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</si>
  <si>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45.00.00 Языкознание и литературоведение</t>
  </si>
  <si>
    <t>46.00.00 История и археология</t>
  </si>
  <si>
    <t>ИТОГО:</t>
  </si>
  <si>
    <t>программа "Финансовая экономика"</t>
  </si>
  <si>
    <t>39.04.03 Организация работы с молодежью</t>
  </si>
  <si>
    <t>01.04.01 Математика</t>
  </si>
  <si>
    <t>03.04.02 Физика</t>
  </si>
  <si>
    <t>04.04.01 Химия</t>
  </si>
  <si>
    <t>39.04.03  Организация работы с молодежью</t>
  </si>
  <si>
    <t>05.04.02 География</t>
  </si>
  <si>
    <t>05.04.06 Экология и природопользование</t>
  </si>
  <si>
    <t>06.04.01 Биология</t>
  </si>
  <si>
    <t>37.04.01 Психология</t>
  </si>
  <si>
    <r>
      <t>38.04.01 Экономика</t>
    </r>
    <r>
      <rPr>
        <sz val="10"/>
        <rFont val="Times New Roman"/>
        <family val="1"/>
      </rPr>
      <t>, всего, в т.ч.:</t>
    </r>
  </si>
  <si>
    <t>38.04.02 Менеджмент</t>
  </si>
  <si>
    <t>39.04.01 Социология</t>
  </si>
  <si>
    <t>39.04.02 Социальная работа</t>
  </si>
  <si>
    <t>программа "Конституционное право; муниципальное право"</t>
  </si>
  <si>
    <t>программа "Гражданское право"</t>
  </si>
  <si>
    <t>40.04.01 Юриспруденция, всего, в т.ч.:</t>
  </si>
  <si>
    <r>
      <t>45.04.01 Филология</t>
    </r>
    <r>
      <rPr>
        <sz val="10"/>
        <rFont val="Times New Roman"/>
        <family val="1"/>
      </rPr>
      <t>, всего, в т.ч.:</t>
    </r>
  </si>
  <si>
    <t>46.04.01 История</t>
  </si>
  <si>
    <t>Контингент студентов очной формы обучения (бюджет + ком.прием) по укрупненным группам специальностей и направлениям подготовки (УГС)</t>
  </si>
  <si>
    <t>в т.ч.</t>
  </si>
  <si>
    <t>ком.пр.</t>
  </si>
  <si>
    <t>всего студентов:</t>
  </si>
  <si>
    <t>38.04.01 Экономика, всего, в т.ч.:</t>
  </si>
  <si>
    <t>программы "Русская литература", "Русский язык"</t>
  </si>
  <si>
    <t>программы "финансовая экономика", "международный бизнес"</t>
  </si>
  <si>
    <t>программы "Литература народов РФ (осетинская литература)", "Языки народов РФ (осетинский язык)"</t>
  </si>
  <si>
    <t>Всего на 1 курсе</t>
  </si>
  <si>
    <t>Всего на 2 курсе</t>
  </si>
  <si>
    <t>итого</t>
  </si>
  <si>
    <t>40.04.01 Юриспруденция, всего:</t>
  </si>
  <si>
    <t>программа "гражданское право"</t>
  </si>
  <si>
    <t>программа "конституционное право; муниципальное право"</t>
  </si>
  <si>
    <t>программа "уголовное право и криминология"</t>
  </si>
  <si>
    <t>программа "юрист в правоохранительной деятельности"</t>
  </si>
  <si>
    <t>45.04.01 Филология, всего, в т.ч.:</t>
  </si>
  <si>
    <t>1 комм.прием</t>
  </si>
  <si>
    <t>1 бюдж.</t>
  </si>
  <si>
    <t>5 бюджет</t>
  </si>
  <si>
    <t>1 бюдж. по уходу за реб</t>
  </si>
  <si>
    <t>Филология (русск.)</t>
  </si>
  <si>
    <t>38.04.04 Государственное и муниципальное управление</t>
  </si>
  <si>
    <t>зачисление в 2017 году</t>
  </si>
  <si>
    <t>программа "Русская литература" 2 курс "Русский язык" 1 курс</t>
  </si>
  <si>
    <t>программа "Литература народов РФ (осетинская литература)" 2 курс "Языки народов  РФ (осетинский язык)" 1 курс</t>
  </si>
  <si>
    <t>Международных отношений</t>
  </si>
  <si>
    <t>Юриспруденция (Конституционное право; муниципальное право)</t>
  </si>
  <si>
    <t>русск.ф</t>
  </si>
  <si>
    <t>Химия</t>
  </si>
  <si>
    <t>Юриспруденция (Гражданское право)</t>
  </si>
  <si>
    <t>Прикладная математика и информатика</t>
  </si>
  <si>
    <t>5 комм.прием</t>
  </si>
  <si>
    <t>2 комм.прием</t>
  </si>
  <si>
    <t>2 бюдж.</t>
  </si>
  <si>
    <t>зачисление в 2018 году</t>
  </si>
  <si>
    <t>программа "Налоги и налоговое консультирование"</t>
  </si>
  <si>
    <t>программа "Уголовное право и криминология"</t>
  </si>
  <si>
    <t>44.04.01 Педагогическое образование</t>
  </si>
  <si>
    <t>44.00.00 Образование и педагогические науки</t>
  </si>
  <si>
    <t>44.03.01 Педагогическое образование</t>
  </si>
  <si>
    <t>48.04.01  Теология</t>
  </si>
  <si>
    <t xml:space="preserve">58.04.01  Востоковедение и африканистика </t>
  </si>
  <si>
    <t>48.04.01 Теология</t>
  </si>
  <si>
    <t>58.04.01 Востоковедение и африканистика</t>
  </si>
  <si>
    <t xml:space="preserve">1 курс </t>
  </si>
  <si>
    <t>уголовное право и крим</t>
  </si>
  <si>
    <t>и двое иностранных граждан (сверх КЦП):</t>
  </si>
  <si>
    <t>38.04.01  Экономика (Экономика фирмы)</t>
  </si>
  <si>
    <t>программы "Экономика фирмы", "Налоги и налоговое консультирование", "Экономика и право"</t>
  </si>
  <si>
    <t>4 бюджет</t>
  </si>
  <si>
    <t>Экономики и управления</t>
  </si>
  <si>
    <t>Экономика (финансовая экономика)</t>
  </si>
  <si>
    <t>Юриспруденция (Юрист в првоохранительной деятельности)</t>
  </si>
  <si>
    <t>4 комм.прием</t>
  </si>
  <si>
    <t>СВЕДЕНИЯ  О КОЛИЧЕСТВЕ БЮДЖЕТНЫХ МЕСТ  по  ОЧНОЙ ФОРМЕ ОБУЧЕНИЯ   на 01.02.2019 г.</t>
  </si>
  <si>
    <t>Контингент  ординаторов (бюджет + ком.прием) на 01 февраля 2019 г.</t>
  </si>
  <si>
    <t>Контингент  студентов  магистратуры (бюджет + ком.прием) на 01 февраля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</si>
</sst>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FF"/>
      <name val="Times New Roman"/>
      <family val="1"/>
    </font>
    <font>
      <sz val="11"/>
      <color rgb="FF0000FF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8" xfId="52" applyFont="1" applyFill="1" applyBorder="1" applyAlignment="1">
      <alignment vertical="center" wrapText="1"/>
      <protection/>
    </xf>
    <xf numFmtId="0" fontId="6" fillId="0" borderId="18" xfId="52" applyFont="1" applyBorder="1" applyAlignment="1">
      <alignment vertical="center" wrapText="1"/>
      <protection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7" fillId="0" borderId="18" xfId="52" applyFont="1" applyBorder="1" applyAlignment="1">
      <alignment horizontal="right" vertical="center" wrapText="1"/>
      <protection/>
    </xf>
    <xf numFmtId="0" fontId="47" fillId="0" borderId="18" xfId="0" applyFont="1" applyBorder="1" applyAlignment="1">
      <alignment horizontal="right" wrapText="1"/>
    </xf>
    <xf numFmtId="0" fontId="5" fillId="0" borderId="22" xfId="0" applyFont="1" applyBorder="1" applyAlignment="1">
      <alignment horizontal="right" vertical="center" wrapText="1"/>
    </xf>
    <xf numFmtId="0" fontId="6" fillId="19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0" fontId="48" fillId="0" borderId="18" xfId="0" applyFont="1" applyFill="1" applyBorder="1" applyAlignment="1">
      <alignment horizontal="right" wrapText="1"/>
    </xf>
    <xf numFmtId="0" fontId="48" fillId="0" borderId="18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37" borderId="18" xfId="52" applyFont="1" applyFill="1" applyBorder="1" applyAlignment="1">
      <alignment vertical="center" wrapText="1"/>
      <protection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wrapText="1"/>
    </xf>
    <xf numFmtId="0" fontId="0" fillId="37" borderId="0" xfId="0" applyFill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fill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4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9" fillId="31" borderId="50" xfId="0" applyFont="1" applyFill="1" applyBorder="1" applyAlignment="1">
      <alignment horizontal="center" vertical="center" wrapText="1"/>
    </xf>
    <xf numFmtId="0" fontId="49" fillId="31" borderId="51" xfId="0" applyFont="1" applyFill="1" applyBorder="1" applyAlignment="1">
      <alignment horizontal="center" vertical="center" wrapText="1"/>
    </xf>
    <xf numFmtId="0" fontId="49" fillId="31" borderId="5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Normal="110" zoomScaleSheetLayoutView="100" workbookViewId="0" topLeftCell="A1">
      <selection activeCell="K30" sqref="K30"/>
    </sheetView>
  </sheetViews>
  <sheetFormatPr defaultColWidth="9.00390625" defaultRowHeight="12.75"/>
  <cols>
    <col min="1" max="1" width="19.00390625" style="0" customWidth="1"/>
    <col min="2" max="2" width="22.625" style="0" customWidth="1"/>
    <col min="3" max="3" width="6.50390625" style="0" customWidth="1"/>
    <col min="4" max="4" width="6.625" style="0" customWidth="1"/>
    <col min="5" max="5" width="5.625" style="0" customWidth="1"/>
    <col min="6" max="6" width="6.50390625" style="0" customWidth="1"/>
    <col min="7" max="7" width="6.625" style="0" customWidth="1"/>
    <col min="8" max="8" width="5.625" style="0" customWidth="1"/>
    <col min="9" max="9" width="6.50390625" style="0" customWidth="1"/>
    <col min="10" max="11" width="7.00390625" style="0" customWidth="1"/>
    <col min="12" max="12" width="8.875" style="0" customWidth="1"/>
  </cols>
  <sheetData>
    <row r="1" spans="1:11" ht="14.25" thickBot="1" thickTop="1">
      <c r="A1" s="103" t="s">
        <v>144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3.5" thickBot="1">
      <c r="A2" s="111" t="s">
        <v>7</v>
      </c>
      <c r="B2" s="106"/>
      <c r="C2" s="106" t="s">
        <v>36</v>
      </c>
      <c r="D2" s="106"/>
      <c r="E2" s="106" t="s">
        <v>95</v>
      </c>
      <c r="F2" s="114" t="s">
        <v>26</v>
      </c>
      <c r="G2" s="115"/>
      <c r="H2" s="106" t="s">
        <v>96</v>
      </c>
      <c r="I2" s="106" t="s">
        <v>50</v>
      </c>
      <c r="J2" s="107"/>
      <c r="K2" s="108"/>
    </row>
    <row r="3" spans="1:11" ht="23.25" thickBot="1">
      <c r="A3" s="111"/>
      <c r="B3" s="106"/>
      <c r="C3" s="43" t="s">
        <v>10</v>
      </c>
      <c r="D3" s="43" t="s">
        <v>11</v>
      </c>
      <c r="E3" s="106"/>
      <c r="F3" s="44" t="s">
        <v>10</v>
      </c>
      <c r="G3" s="44" t="s">
        <v>11</v>
      </c>
      <c r="H3" s="106"/>
      <c r="I3" s="43" t="s">
        <v>10</v>
      </c>
      <c r="J3" s="43" t="s">
        <v>11</v>
      </c>
      <c r="K3" s="51" t="s">
        <v>97</v>
      </c>
    </row>
    <row r="4" spans="1:11" ht="13.5" thickBot="1">
      <c r="A4" s="116" t="s">
        <v>29</v>
      </c>
      <c r="B4" s="77" t="s">
        <v>12</v>
      </c>
      <c r="C4" s="55">
        <v>8</v>
      </c>
      <c r="D4" s="46"/>
      <c r="E4" s="47">
        <f>C4+D4</f>
        <v>8</v>
      </c>
      <c r="F4" s="48">
        <v>4</v>
      </c>
      <c r="G4" s="49"/>
      <c r="H4" s="50">
        <f>F4+G4</f>
        <v>4</v>
      </c>
      <c r="I4" s="50">
        <f>C4+F4</f>
        <v>12</v>
      </c>
      <c r="J4" s="45">
        <f>D4+G4</f>
        <v>0</v>
      </c>
      <c r="K4" s="51">
        <f>I4+J4</f>
        <v>12</v>
      </c>
    </row>
    <row r="5" spans="1:11" ht="25.5" customHeight="1" thickBot="1">
      <c r="A5" s="113"/>
      <c r="B5" s="78" t="s">
        <v>30</v>
      </c>
      <c r="C5" s="56">
        <v>9</v>
      </c>
      <c r="D5" s="8">
        <v>1</v>
      </c>
      <c r="E5" s="10">
        <f aca="true" t="shared" si="0" ref="E5:E34">C5+D5</f>
        <v>10</v>
      </c>
      <c r="F5" s="9">
        <v>10</v>
      </c>
      <c r="G5" s="11">
        <v>3</v>
      </c>
      <c r="H5" s="12">
        <f aca="true" t="shared" si="1" ref="H5:H34">F5+G5</f>
        <v>13</v>
      </c>
      <c r="I5" s="12">
        <f aca="true" t="shared" si="2" ref="I5:I33">C5+F5</f>
        <v>19</v>
      </c>
      <c r="J5" s="40">
        <f aca="true" t="shared" si="3" ref="J5:J34">D5+G5</f>
        <v>4</v>
      </c>
      <c r="K5" s="51">
        <f aca="true" t="shared" si="4" ref="K5:K34">I5+J5</f>
        <v>23</v>
      </c>
    </row>
    <row r="6" spans="1:11" ht="13.5" thickBot="1">
      <c r="A6" s="80" t="s">
        <v>6</v>
      </c>
      <c r="B6" s="78" t="s">
        <v>13</v>
      </c>
      <c r="C6" s="56">
        <v>6</v>
      </c>
      <c r="D6" s="8"/>
      <c r="E6" s="10">
        <f t="shared" si="0"/>
        <v>6</v>
      </c>
      <c r="F6" s="9">
        <v>5</v>
      </c>
      <c r="G6" s="11"/>
      <c r="H6" s="12">
        <f t="shared" si="1"/>
        <v>5</v>
      </c>
      <c r="I6" s="12">
        <f t="shared" si="2"/>
        <v>11</v>
      </c>
      <c r="J6" s="40">
        <f t="shared" si="3"/>
        <v>0</v>
      </c>
      <c r="K6" s="51">
        <f t="shared" si="4"/>
        <v>11</v>
      </c>
    </row>
    <row r="7" spans="1:11" ht="13.5" thickBot="1">
      <c r="A7" s="112" t="s">
        <v>31</v>
      </c>
      <c r="B7" s="78" t="s">
        <v>14</v>
      </c>
      <c r="C7" s="56">
        <v>12</v>
      </c>
      <c r="D7" s="8"/>
      <c r="E7" s="10">
        <f t="shared" si="0"/>
        <v>12</v>
      </c>
      <c r="F7" s="9">
        <v>4</v>
      </c>
      <c r="G7" s="11"/>
      <c r="H7" s="12">
        <f t="shared" si="1"/>
        <v>4</v>
      </c>
      <c r="I7" s="12">
        <f t="shared" si="2"/>
        <v>16</v>
      </c>
      <c r="J7" s="40">
        <f t="shared" si="3"/>
        <v>0</v>
      </c>
      <c r="K7" s="51">
        <f t="shared" si="4"/>
        <v>16</v>
      </c>
    </row>
    <row r="8" spans="1:11" ht="13.5" thickBot="1">
      <c r="A8" s="113"/>
      <c r="B8" s="78" t="s">
        <v>17</v>
      </c>
      <c r="C8" s="56">
        <v>10</v>
      </c>
      <c r="D8" s="8"/>
      <c r="E8" s="10">
        <f t="shared" si="0"/>
        <v>10</v>
      </c>
      <c r="F8" s="9">
        <v>5</v>
      </c>
      <c r="G8" s="11">
        <v>1</v>
      </c>
      <c r="H8" s="12">
        <f t="shared" si="1"/>
        <v>6</v>
      </c>
      <c r="I8" s="12">
        <f t="shared" si="2"/>
        <v>15</v>
      </c>
      <c r="J8" s="40">
        <f t="shared" si="3"/>
        <v>1</v>
      </c>
      <c r="K8" s="51">
        <f t="shared" si="4"/>
        <v>16</v>
      </c>
    </row>
    <row r="9" spans="1:11" ht="13.5" thickBot="1">
      <c r="A9" s="117" t="s">
        <v>5</v>
      </c>
      <c r="B9" s="78" t="s">
        <v>15</v>
      </c>
      <c r="C9" s="56">
        <v>5</v>
      </c>
      <c r="D9" s="8">
        <v>1</v>
      </c>
      <c r="E9" s="10">
        <f t="shared" si="0"/>
        <v>6</v>
      </c>
      <c r="F9" s="9">
        <v>5</v>
      </c>
      <c r="G9" s="11"/>
      <c r="H9" s="12">
        <f t="shared" si="1"/>
        <v>5</v>
      </c>
      <c r="I9" s="12">
        <f t="shared" si="2"/>
        <v>10</v>
      </c>
      <c r="J9" s="40">
        <f t="shared" si="3"/>
        <v>1</v>
      </c>
      <c r="K9" s="51">
        <f t="shared" si="4"/>
        <v>11</v>
      </c>
    </row>
    <row r="10" spans="1:11" ht="24" thickBot="1">
      <c r="A10" s="117"/>
      <c r="B10" s="78" t="s">
        <v>16</v>
      </c>
      <c r="C10" s="56">
        <v>6</v>
      </c>
      <c r="D10" s="8">
        <v>1</v>
      </c>
      <c r="E10" s="10">
        <f t="shared" si="0"/>
        <v>7</v>
      </c>
      <c r="F10" s="9">
        <v>5</v>
      </c>
      <c r="G10" s="11"/>
      <c r="H10" s="12">
        <f t="shared" si="1"/>
        <v>5</v>
      </c>
      <c r="I10" s="12">
        <f t="shared" si="2"/>
        <v>11</v>
      </c>
      <c r="J10" s="40">
        <f t="shared" si="3"/>
        <v>1</v>
      </c>
      <c r="K10" s="51">
        <f t="shared" si="4"/>
        <v>12</v>
      </c>
    </row>
    <row r="11" spans="1:11" ht="13.5" thickBot="1">
      <c r="A11" s="112" t="s">
        <v>27</v>
      </c>
      <c r="B11" s="78" t="s">
        <v>18</v>
      </c>
      <c r="C11" s="56">
        <v>7</v>
      </c>
      <c r="D11" s="8"/>
      <c r="E11" s="10">
        <f t="shared" si="0"/>
        <v>7</v>
      </c>
      <c r="F11" s="9">
        <v>6</v>
      </c>
      <c r="G11" s="11">
        <v>4</v>
      </c>
      <c r="H11" s="12">
        <f t="shared" si="1"/>
        <v>10</v>
      </c>
      <c r="I11" s="12">
        <f t="shared" si="2"/>
        <v>13</v>
      </c>
      <c r="J11" s="40">
        <f t="shared" si="3"/>
        <v>4</v>
      </c>
      <c r="K11" s="51">
        <f t="shared" si="4"/>
        <v>17</v>
      </c>
    </row>
    <row r="12" spans="1:11" ht="25.5" customHeight="1" thickBot="1">
      <c r="A12" s="113"/>
      <c r="B12" s="78" t="s">
        <v>125</v>
      </c>
      <c r="C12" s="56">
        <v>10</v>
      </c>
      <c r="D12" s="8"/>
      <c r="E12" s="10">
        <f t="shared" si="0"/>
        <v>10</v>
      </c>
      <c r="F12" s="9"/>
      <c r="G12" s="11"/>
      <c r="H12" s="12">
        <f t="shared" si="1"/>
        <v>0</v>
      </c>
      <c r="I12" s="12">
        <f t="shared" si="2"/>
        <v>10</v>
      </c>
      <c r="J12" s="40">
        <f t="shared" si="3"/>
        <v>0</v>
      </c>
      <c r="K12" s="51">
        <f t="shared" si="4"/>
        <v>10</v>
      </c>
    </row>
    <row r="13" spans="1:11" ht="29.25" customHeight="1" thickBot="1">
      <c r="A13" s="118" t="s">
        <v>113</v>
      </c>
      <c r="B13" s="78" t="s">
        <v>49</v>
      </c>
      <c r="C13" s="56">
        <v>2</v>
      </c>
      <c r="D13" s="8">
        <v>8</v>
      </c>
      <c r="E13" s="10">
        <f t="shared" si="0"/>
        <v>10</v>
      </c>
      <c r="F13" s="9">
        <v>5</v>
      </c>
      <c r="G13" s="11">
        <v>5</v>
      </c>
      <c r="H13" s="12">
        <f t="shared" si="1"/>
        <v>10</v>
      </c>
      <c r="I13" s="12">
        <f t="shared" si="2"/>
        <v>7</v>
      </c>
      <c r="J13" s="40">
        <f t="shared" si="3"/>
        <v>13</v>
      </c>
      <c r="K13" s="82">
        <f t="shared" si="4"/>
        <v>20</v>
      </c>
    </row>
    <row r="14" spans="1:11" ht="30" customHeight="1" thickBot="1">
      <c r="A14" s="119"/>
      <c r="B14" s="78" t="s">
        <v>43</v>
      </c>
      <c r="C14" s="56"/>
      <c r="D14" s="8">
        <v>12</v>
      </c>
      <c r="E14" s="10">
        <f t="shared" si="0"/>
        <v>12</v>
      </c>
      <c r="F14" s="9"/>
      <c r="G14" s="11">
        <v>17</v>
      </c>
      <c r="H14" s="12">
        <f t="shared" si="1"/>
        <v>17</v>
      </c>
      <c r="I14" s="12">
        <f t="shared" si="2"/>
        <v>0</v>
      </c>
      <c r="J14" s="40">
        <f t="shared" si="3"/>
        <v>29</v>
      </c>
      <c r="K14" s="82">
        <f t="shared" si="4"/>
        <v>29</v>
      </c>
    </row>
    <row r="15" spans="1:11" ht="30" customHeight="1" thickBot="1">
      <c r="A15" s="97" t="s">
        <v>138</v>
      </c>
      <c r="B15" s="78" t="s">
        <v>135</v>
      </c>
      <c r="C15" s="56"/>
      <c r="D15" s="8">
        <v>12</v>
      </c>
      <c r="E15" s="10">
        <f t="shared" si="0"/>
        <v>12</v>
      </c>
      <c r="F15" s="9"/>
      <c r="G15" s="11"/>
      <c r="H15" s="12">
        <f t="shared" si="1"/>
        <v>0</v>
      </c>
      <c r="I15" s="12">
        <f t="shared" si="2"/>
        <v>0</v>
      </c>
      <c r="J15" s="40">
        <f t="shared" si="3"/>
        <v>12</v>
      </c>
      <c r="K15" s="82">
        <f t="shared" si="4"/>
        <v>12</v>
      </c>
    </row>
    <row r="16" spans="1:11" ht="30" customHeight="1" thickBot="1">
      <c r="A16" s="98"/>
      <c r="B16" s="78" t="s">
        <v>32</v>
      </c>
      <c r="C16" s="56">
        <v>2</v>
      </c>
      <c r="D16" s="8">
        <v>11</v>
      </c>
      <c r="E16" s="10">
        <f t="shared" si="0"/>
        <v>13</v>
      </c>
      <c r="F16" s="9"/>
      <c r="G16" s="11">
        <v>14</v>
      </c>
      <c r="H16" s="12">
        <f t="shared" si="1"/>
        <v>14</v>
      </c>
      <c r="I16" s="12">
        <f t="shared" si="2"/>
        <v>2</v>
      </c>
      <c r="J16" s="40">
        <f t="shared" si="3"/>
        <v>25</v>
      </c>
      <c r="K16" s="82">
        <f t="shared" si="4"/>
        <v>27</v>
      </c>
    </row>
    <row r="17" spans="1:11" ht="30" customHeight="1" thickBot="1">
      <c r="A17" s="98"/>
      <c r="B17" s="78" t="s">
        <v>45</v>
      </c>
      <c r="C17" s="56"/>
      <c r="D17" s="8"/>
      <c r="E17" s="10">
        <f t="shared" si="0"/>
        <v>0</v>
      </c>
      <c r="F17" s="9"/>
      <c r="G17" s="11">
        <v>18</v>
      </c>
      <c r="H17" s="12">
        <f t="shared" si="1"/>
        <v>18</v>
      </c>
      <c r="I17" s="12">
        <f t="shared" si="2"/>
        <v>0</v>
      </c>
      <c r="J17" s="40">
        <f t="shared" si="3"/>
        <v>18</v>
      </c>
      <c r="K17" s="82">
        <f t="shared" si="4"/>
        <v>18</v>
      </c>
    </row>
    <row r="18" spans="1:11" ht="30" customHeight="1" thickBot="1">
      <c r="A18" s="98"/>
      <c r="B18" s="78" t="s">
        <v>42</v>
      </c>
      <c r="C18" s="56">
        <v>2</v>
      </c>
      <c r="D18" s="8">
        <v>8</v>
      </c>
      <c r="E18" s="10">
        <f t="shared" si="0"/>
        <v>10</v>
      </c>
      <c r="F18" s="9"/>
      <c r="G18" s="11">
        <v>11</v>
      </c>
      <c r="H18" s="12">
        <f t="shared" si="1"/>
        <v>11</v>
      </c>
      <c r="I18" s="12">
        <f t="shared" si="2"/>
        <v>2</v>
      </c>
      <c r="J18" s="40">
        <f t="shared" si="3"/>
        <v>19</v>
      </c>
      <c r="K18" s="82">
        <f t="shared" si="4"/>
        <v>21</v>
      </c>
    </row>
    <row r="19" spans="1:11" ht="13.5" thickBot="1">
      <c r="A19" s="98"/>
      <c r="B19" s="78" t="s">
        <v>19</v>
      </c>
      <c r="C19" s="56">
        <v>4</v>
      </c>
      <c r="D19" s="8">
        <v>3</v>
      </c>
      <c r="E19" s="10">
        <f t="shared" si="0"/>
        <v>7</v>
      </c>
      <c r="F19" s="9"/>
      <c r="G19" s="11">
        <v>7</v>
      </c>
      <c r="H19" s="12">
        <f t="shared" si="1"/>
        <v>7</v>
      </c>
      <c r="I19" s="12">
        <f t="shared" si="2"/>
        <v>4</v>
      </c>
      <c r="J19" s="40">
        <f t="shared" si="3"/>
        <v>10</v>
      </c>
      <c r="K19" s="51">
        <f t="shared" si="4"/>
        <v>14</v>
      </c>
    </row>
    <row r="20" spans="1:11" ht="24" thickBot="1">
      <c r="A20" s="99"/>
      <c r="B20" s="78" t="s">
        <v>109</v>
      </c>
      <c r="C20" s="56"/>
      <c r="D20" s="8"/>
      <c r="E20" s="10">
        <f t="shared" si="0"/>
        <v>0</v>
      </c>
      <c r="F20" s="9"/>
      <c r="G20" s="11">
        <v>11</v>
      </c>
      <c r="H20" s="12">
        <f t="shared" si="1"/>
        <v>11</v>
      </c>
      <c r="I20" s="12">
        <f t="shared" si="2"/>
        <v>0</v>
      </c>
      <c r="J20" s="40">
        <f t="shared" si="3"/>
        <v>11</v>
      </c>
      <c r="K20" s="51">
        <f t="shared" si="4"/>
        <v>11</v>
      </c>
    </row>
    <row r="21" spans="1:11" ht="13.5" thickBot="1">
      <c r="A21" s="112" t="s">
        <v>28</v>
      </c>
      <c r="B21" s="78" t="s">
        <v>20</v>
      </c>
      <c r="C21" s="56">
        <v>10</v>
      </c>
      <c r="D21" s="8"/>
      <c r="E21" s="10">
        <f t="shared" si="0"/>
        <v>10</v>
      </c>
      <c r="F21" s="9">
        <v>7</v>
      </c>
      <c r="G21" s="11"/>
      <c r="H21" s="12">
        <f t="shared" si="1"/>
        <v>7</v>
      </c>
      <c r="I21" s="12">
        <f t="shared" si="2"/>
        <v>17</v>
      </c>
      <c r="J21" s="40">
        <f t="shared" si="3"/>
        <v>0</v>
      </c>
      <c r="K21" s="51">
        <f t="shared" si="4"/>
        <v>17</v>
      </c>
    </row>
    <row r="22" spans="1:11" ht="13.5" thickBot="1">
      <c r="A22" s="116"/>
      <c r="B22" s="78" t="s">
        <v>21</v>
      </c>
      <c r="C22" s="56">
        <v>9</v>
      </c>
      <c r="D22" s="8"/>
      <c r="E22" s="10">
        <f t="shared" si="0"/>
        <v>9</v>
      </c>
      <c r="F22" s="9">
        <v>9</v>
      </c>
      <c r="G22" s="11">
        <v>2</v>
      </c>
      <c r="H22" s="12">
        <f t="shared" si="1"/>
        <v>11</v>
      </c>
      <c r="I22" s="12">
        <f t="shared" si="2"/>
        <v>18</v>
      </c>
      <c r="J22" s="40">
        <f t="shared" si="3"/>
        <v>2</v>
      </c>
      <c r="K22" s="51">
        <f t="shared" si="4"/>
        <v>20</v>
      </c>
    </row>
    <row r="23" spans="1:11" ht="24" thickBot="1">
      <c r="A23" s="113"/>
      <c r="B23" s="78" t="s">
        <v>73</v>
      </c>
      <c r="C23" s="56">
        <v>9</v>
      </c>
      <c r="D23" s="8"/>
      <c r="E23" s="10">
        <f t="shared" si="0"/>
        <v>9</v>
      </c>
      <c r="F23" s="9">
        <v>9</v>
      </c>
      <c r="G23" s="11"/>
      <c r="H23" s="12">
        <f t="shared" si="1"/>
        <v>9</v>
      </c>
      <c r="I23" s="12">
        <f t="shared" si="2"/>
        <v>18</v>
      </c>
      <c r="J23" s="40">
        <f t="shared" si="3"/>
        <v>0</v>
      </c>
      <c r="K23" s="51">
        <f t="shared" si="4"/>
        <v>18</v>
      </c>
    </row>
    <row r="24" spans="1:11" ht="37.5" customHeight="1" thickBot="1">
      <c r="A24" s="112" t="s">
        <v>4</v>
      </c>
      <c r="B24" s="78" t="s">
        <v>33</v>
      </c>
      <c r="C24" s="56">
        <v>5</v>
      </c>
      <c r="D24" s="8">
        <v>15</v>
      </c>
      <c r="E24" s="10">
        <f t="shared" si="0"/>
        <v>20</v>
      </c>
      <c r="F24" s="9">
        <v>5</v>
      </c>
      <c r="G24" s="11">
        <v>19</v>
      </c>
      <c r="H24" s="12">
        <f t="shared" si="1"/>
        <v>24</v>
      </c>
      <c r="I24" s="12">
        <f t="shared" si="2"/>
        <v>10</v>
      </c>
      <c r="J24" s="40">
        <f t="shared" si="3"/>
        <v>34</v>
      </c>
      <c r="K24" s="51">
        <f t="shared" si="4"/>
        <v>44</v>
      </c>
    </row>
    <row r="25" spans="1:11" ht="24" customHeight="1" thickBot="1">
      <c r="A25" s="116"/>
      <c r="B25" s="78" t="s">
        <v>34</v>
      </c>
      <c r="C25" s="56">
        <v>3</v>
      </c>
      <c r="D25" s="8">
        <v>17</v>
      </c>
      <c r="E25" s="10">
        <f t="shared" si="0"/>
        <v>20</v>
      </c>
      <c r="F25" s="9"/>
      <c r="G25" s="11">
        <v>19</v>
      </c>
      <c r="H25" s="12">
        <f t="shared" si="1"/>
        <v>19</v>
      </c>
      <c r="I25" s="12">
        <f t="shared" si="2"/>
        <v>3</v>
      </c>
      <c r="J25" s="40">
        <f t="shared" si="3"/>
        <v>36</v>
      </c>
      <c r="K25" s="51">
        <f t="shared" si="4"/>
        <v>39</v>
      </c>
    </row>
    <row r="26" spans="1:11" ht="37.5" customHeight="1" thickBot="1">
      <c r="A26" s="116"/>
      <c r="B26" s="78" t="s">
        <v>35</v>
      </c>
      <c r="C26" s="56">
        <v>4</v>
      </c>
      <c r="D26" s="8">
        <v>41</v>
      </c>
      <c r="E26" s="10">
        <f t="shared" si="0"/>
        <v>45</v>
      </c>
      <c r="F26" s="9"/>
      <c r="G26" s="11">
        <v>73</v>
      </c>
      <c r="H26" s="12">
        <f t="shared" si="1"/>
        <v>73</v>
      </c>
      <c r="I26" s="12">
        <f t="shared" si="2"/>
        <v>4</v>
      </c>
      <c r="J26" s="40">
        <f t="shared" si="3"/>
        <v>114</v>
      </c>
      <c r="K26" s="51">
        <f t="shared" si="4"/>
        <v>118</v>
      </c>
    </row>
    <row r="27" spans="1:11" ht="37.5" customHeight="1" thickBot="1">
      <c r="A27" s="113"/>
      <c r="B27" s="78" t="s">
        <v>44</v>
      </c>
      <c r="C27" s="56"/>
      <c r="D27" s="8">
        <v>14</v>
      </c>
      <c r="E27" s="10">
        <f t="shared" si="0"/>
        <v>14</v>
      </c>
      <c r="F27" s="9"/>
      <c r="G27" s="11">
        <v>13</v>
      </c>
      <c r="H27" s="12">
        <f t="shared" si="1"/>
        <v>13</v>
      </c>
      <c r="I27" s="12">
        <f t="shared" si="2"/>
        <v>0</v>
      </c>
      <c r="J27" s="40">
        <f t="shared" si="3"/>
        <v>27</v>
      </c>
      <c r="K27" s="51">
        <f t="shared" si="4"/>
        <v>27</v>
      </c>
    </row>
    <row r="28" spans="1:11" ht="13.5" thickBot="1">
      <c r="A28" s="79" t="s">
        <v>1</v>
      </c>
      <c r="B28" s="78" t="s">
        <v>22</v>
      </c>
      <c r="C28" s="56">
        <v>10</v>
      </c>
      <c r="D28" s="8"/>
      <c r="E28" s="10">
        <f t="shared" si="0"/>
        <v>10</v>
      </c>
      <c r="F28" s="9">
        <v>9</v>
      </c>
      <c r="G28" s="11">
        <v>2</v>
      </c>
      <c r="H28" s="12">
        <f t="shared" si="1"/>
        <v>11</v>
      </c>
      <c r="I28" s="12">
        <f t="shared" si="2"/>
        <v>19</v>
      </c>
      <c r="J28" s="40">
        <f t="shared" si="3"/>
        <v>2</v>
      </c>
      <c r="K28" s="51">
        <f t="shared" si="4"/>
        <v>21</v>
      </c>
    </row>
    <row r="29" spans="1:11" ht="23.25" thickBot="1">
      <c r="A29" s="79" t="s">
        <v>2</v>
      </c>
      <c r="B29" s="78" t="s">
        <v>23</v>
      </c>
      <c r="C29" s="56">
        <v>10</v>
      </c>
      <c r="D29" s="8"/>
      <c r="E29" s="10">
        <f t="shared" si="0"/>
        <v>10</v>
      </c>
      <c r="F29" s="9">
        <v>7</v>
      </c>
      <c r="G29" s="11"/>
      <c r="H29" s="12">
        <f t="shared" si="1"/>
        <v>7</v>
      </c>
      <c r="I29" s="12">
        <f t="shared" si="2"/>
        <v>17</v>
      </c>
      <c r="J29" s="40">
        <f t="shared" si="3"/>
        <v>0</v>
      </c>
      <c r="K29" s="51">
        <f t="shared" si="4"/>
        <v>17</v>
      </c>
    </row>
    <row r="30" spans="1:11" ht="13.5" thickBot="1">
      <c r="A30" s="79" t="s">
        <v>8</v>
      </c>
      <c r="B30" s="78" t="s">
        <v>24</v>
      </c>
      <c r="C30" s="56">
        <v>12</v>
      </c>
      <c r="D30" s="8">
        <v>1</v>
      </c>
      <c r="E30" s="10">
        <f t="shared" si="0"/>
        <v>13</v>
      </c>
      <c r="F30" s="9">
        <v>16</v>
      </c>
      <c r="G30" s="11">
        <v>1</v>
      </c>
      <c r="H30" s="12">
        <f t="shared" si="1"/>
        <v>17</v>
      </c>
      <c r="I30" s="12">
        <f t="shared" si="2"/>
        <v>28</v>
      </c>
      <c r="J30" s="40">
        <f t="shared" si="3"/>
        <v>2</v>
      </c>
      <c r="K30" s="51">
        <f t="shared" si="4"/>
        <v>30</v>
      </c>
    </row>
    <row r="31" spans="1:11" ht="13.5" thickBot="1">
      <c r="A31" s="97" t="s">
        <v>3</v>
      </c>
      <c r="B31" s="78" t="s">
        <v>25</v>
      </c>
      <c r="C31" s="57">
        <v>11</v>
      </c>
      <c r="D31" s="41">
        <v>1</v>
      </c>
      <c r="E31" s="10">
        <f t="shared" si="0"/>
        <v>12</v>
      </c>
      <c r="F31" s="9">
        <v>9</v>
      </c>
      <c r="G31" s="11"/>
      <c r="H31" s="12">
        <f t="shared" si="1"/>
        <v>9</v>
      </c>
      <c r="I31" s="12">
        <f t="shared" si="2"/>
        <v>20</v>
      </c>
      <c r="J31" s="42">
        <f t="shared" si="3"/>
        <v>1</v>
      </c>
      <c r="K31" s="51">
        <f t="shared" si="4"/>
        <v>21</v>
      </c>
    </row>
    <row r="32" spans="1:11" ht="13.5" thickBot="1">
      <c r="A32" s="98"/>
      <c r="B32" s="78" t="s">
        <v>128</v>
      </c>
      <c r="C32" s="57"/>
      <c r="D32" s="41">
        <v>5</v>
      </c>
      <c r="E32" s="10">
        <f t="shared" si="0"/>
        <v>5</v>
      </c>
      <c r="F32" s="9"/>
      <c r="G32" s="11"/>
      <c r="H32" s="12">
        <f t="shared" si="1"/>
        <v>0</v>
      </c>
      <c r="I32" s="12"/>
      <c r="J32" s="42">
        <f t="shared" si="3"/>
        <v>5</v>
      </c>
      <c r="K32" s="51">
        <f t="shared" si="4"/>
        <v>5</v>
      </c>
    </row>
    <row r="33" spans="1:11" ht="24" thickBot="1">
      <c r="A33" s="99"/>
      <c r="B33" s="78" t="s">
        <v>129</v>
      </c>
      <c r="C33" s="57"/>
      <c r="D33" s="41">
        <v>5</v>
      </c>
      <c r="E33" s="10">
        <f t="shared" si="0"/>
        <v>5</v>
      </c>
      <c r="F33" s="9"/>
      <c r="G33" s="11"/>
      <c r="H33" s="12">
        <f t="shared" si="1"/>
        <v>0</v>
      </c>
      <c r="I33" s="12">
        <f t="shared" si="2"/>
        <v>0</v>
      </c>
      <c r="J33" s="42">
        <f t="shared" si="3"/>
        <v>5</v>
      </c>
      <c r="K33" s="51">
        <f t="shared" si="4"/>
        <v>5</v>
      </c>
    </row>
    <row r="34" spans="1:11" ht="12.75" customHeight="1" thickBot="1">
      <c r="A34" s="109" t="s">
        <v>9</v>
      </c>
      <c r="B34" s="110"/>
      <c r="C34" s="52">
        <f>C4+C5+C6+C7+C8+C9+C10+C11+C12+C13+C14+C15+C16+C17+C18+C19+C20+C21+C22+C23+C24+C25+C26+C27+C28+C29+C30+C31+C32+C33</f>
        <v>166</v>
      </c>
      <c r="D34" s="52">
        <f>D4+D5+D6+D7+D8+D9+D10+D11+D12+D13+D14+D15+D16+D17+D18+D19+D20+D21+D22+D23+D24+D25+D26+D27+D28+D29+D30+D31+D32+D33</f>
        <v>156</v>
      </c>
      <c r="E34" s="52">
        <f t="shared" si="0"/>
        <v>322</v>
      </c>
      <c r="F34" s="52">
        <f>F4+F5+F6+F7+F8+F9+F10+F11+F12+F13+F14+F15+F16+F17+F18+F19+F20+F21+F22+F23+F24+F25+F26+F27+F28+F29+F30+F31+F32+F33</f>
        <v>120</v>
      </c>
      <c r="G34" s="52">
        <f>G4+G5+G6+G7+G8+G9+G10+G11+G12+G13+G14+G15+G16+G17+G18+G19+G20+G21+G22+G23+G24+G25+G26+G27+G28+G29+G30+G31+G32+G33</f>
        <v>220</v>
      </c>
      <c r="H34" s="53">
        <f t="shared" si="1"/>
        <v>340</v>
      </c>
      <c r="I34" s="53">
        <f>C34+F34</f>
        <v>286</v>
      </c>
      <c r="J34" s="52">
        <f t="shared" si="3"/>
        <v>376</v>
      </c>
      <c r="K34" s="54">
        <f t="shared" si="4"/>
        <v>662</v>
      </c>
    </row>
    <row r="35" spans="1:11" ht="21" thickTop="1">
      <c r="A35" s="2" t="s">
        <v>37</v>
      </c>
      <c r="B35" s="2" t="s">
        <v>134</v>
      </c>
      <c r="C35" s="1" t="s">
        <v>26</v>
      </c>
      <c r="D35" s="1" t="s">
        <v>115</v>
      </c>
      <c r="E35" s="1"/>
      <c r="F35" s="1" t="s">
        <v>132</v>
      </c>
      <c r="G35" s="1" t="s">
        <v>133</v>
      </c>
      <c r="H35" s="1"/>
      <c r="I35" s="1"/>
      <c r="J35" s="1"/>
      <c r="K35" s="1"/>
    </row>
    <row r="36" spans="1:11" ht="12.75">
      <c r="A36" s="100" t="s">
        <v>38</v>
      </c>
      <c r="B36" s="100"/>
      <c r="C36" s="100"/>
      <c r="D36" s="100"/>
      <c r="E36" s="100"/>
      <c r="F36" s="100"/>
      <c r="G36" s="1"/>
      <c r="H36" s="1"/>
      <c r="I36" s="1"/>
      <c r="J36" s="1"/>
      <c r="K36" s="1"/>
    </row>
    <row r="37" spans="1:11" ht="12.75" customHeight="1">
      <c r="A37" s="85" t="s">
        <v>116</v>
      </c>
      <c r="B37" s="83" t="s">
        <v>121</v>
      </c>
      <c r="C37" s="95" t="s">
        <v>117</v>
      </c>
      <c r="D37" s="95"/>
      <c r="E37" s="95"/>
      <c r="F37" s="102" t="s">
        <v>104</v>
      </c>
      <c r="G37" s="102"/>
      <c r="H37" s="92"/>
      <c r="I37" s="92"/>
      <c r="J37" s="92"/>
      <c r="K37" s="83"/>
    </row>
    <row r="38" spans="1:11" ht="12.75" customHeight="1">
      <c r="A38" s="85" t="s">
        <v>40</v>
      </c>
      <c r="B38" s="83" t="s">
        <v>137</v>
      </c>
      <c r="C38" s="95"/>
      <c r="D38" s="95"/>
      <c r="E38" s="95"/>
      <c r="F38" s="102"/>
      <c r="G38" s="102"/>
      <c r="H38" s="95" t="s">
        <v>140</v>
      </c>
      <c r="I38" s="95"/>
      <c r="J38" s="95"/>
      <c r="K38" s="93" t="s">
        <v>104</v>
      </c>
    </row>
    <row r="39" spans="1:11" ht="33.75" customHeight="1">
      <c r="A39" s="83" t="s">
        <v>39</v>
      </c>
      <c r="B39" s="83" t="s">
        <v>119</v>
      </c>
      <c r="C39" s="95" t="s">
        <v>114</v>
      </c>
      <c r="D39" s="95"/>
      <c r="E39" s="95"/>
      <c r="F39" s="102" t="s">
        <v>120</v>
      </c>
      <c r="G39" s="102"/>
      <c r="H39" s="95"/>
      <c r="I39" s="95"/>
      <c r="J39" s="95"/>
      <c r="K39" s="94"/>
    </row>
    <row r="40" spans="1:11" ht="12" customHeight="1">
      <c r="A40" s="101" t="s">
        <v>41</v>
      </c>
      <c r="B40" s="101"/>
      <c r="C40" s="101"/>
      <c r="D40" s="101"/>
      <c r="E40" s="101"/>
      <c r="F40" s="101"/>
      <c r="G40" s="86"/>
      <c r="H40" s="1"/>
      <c r="I40" s="1"/>
      <c r="J40" s="1"/>
      <c r="K40" s="1"/>
    </row>
    <row r="41" spans="1:11" ht="35.25" customHeight="1">
      <c r="A41" s="83" t="s">
        <v>39</v>
      </c>
      <c r="B41" s="83" t="s">
        <v>141</v>
      </c>
      <c r="C41" s="95" t="s">
        <v>117</v>
      </c>
      <c r="D41" s="95"/>
      <c r="E41" s="95"/>
      <c r="F41" s="95" t="s">
        <v>104</v>
      </c>
      <c r="G41" s="95"/>
      <c r="H41" s="1"/>
      <c r="I41" s="1"/>
      <c r="J41" s="1"/>
      <c r="K41" s="1"/>
    </row>
    <row r="42" spans="1:11" ht="33.75" customHeight="1">
      <c r="A42" s="83" t="s">
        <v>118</v>
      </c>
      <c r="B42" s="83" t="s">
        <v>104</v>
      </c>
      <c r="C42" s="95" t="s">
        <v>139</v>
      </c>
      <c r="D42" s="95"/>
      <c r="E42" s="95"/>
      <c r="F42" s="95" t="s">
        <v>105</v>
      </c>
      <c r="G42" s="95"/>
      <c r="H42" s="1"/>
      <c r="I42" s="1"/>
      <c r="J42" s="1"/>
      <c r="K42" s="1"/>
    </row>
    <row r="43" spans="1:11" ht="12.75" customHeight="1">
      <c r="A43" s="83" t="s">
        <v>40</v>
      </c>
      <c r="B43" s="83" t="s">
        <v>106</v>
      </c>
      <c r="C43" s="95"/>
      <c r="D43" s="95"/>
      <c r="E43" s="95"/>
      <c r="F43" s="95"/>
      <c r="G43" s="95"/>
      <c r="H43" s="1"/>
      <c r="I43" s="1"/>
      <c r="J43" s="1"/>
      <c r="K43" s="1"/>
    </row>
    <row r="44" spans="1:11" ht="12.75">
      <c r="A44" s="84" t="s">
        <v>108</v>
      </c>
      <c r="B44" s="84" t="s">
        <v>107</v>
      </c>
      <c r="C44" s="95"/>
      <c r="D44" s="95"/>
      <c r="E44" s="95"/>
      <c r="F44" s="96"/>
      <c r="G44" s="96"/>
      <c r="H44" s="1"/>
      <c r="I44" s="1"/>
      <c r="J44" s="1"/>
      <c r="K44" s="1"/>
    </row>
    <row r="45" spans="1:11" ht="12.75">
      <c r="A45" s="84"/>
      <c r="B45" s="84"/>
      <c r="C45" s="96"/>
      <c r="D45" s="96"/>
      <c r="E45" s="96"/>
      <c r="F45" s="96"/>
      <c r="G45" s="96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33">
    <mergeCell ref="A24:A27"/>
    <mergeCell ref="A9:A10"/>
    <mergeCell ref="A21:A23"/>
    <mergeCell ref="A13:A14"/>
    <mergeCell ref="A11:A12"/>
    <mergeCell ref="A15:A20"/>
    <mergeCell ref="A1:K1"/>
    <mergeCell ref="I2:K2"/>
    <mergeCell ref="A34:B34"/>
    <mergeCell ref="A2:B3"/>
    <mergeCell ref="A7:A8"/>
    <mergeCell ref="F2:G2"/>
    <mergeCell ref="C2:D2"/>
    <mergeCell ref="A4:A5"/>
    <mergeCell ref="E2:E3"/>
    <mergeCell ref="H2:H3"/>
    <mergeCell ref="C42:E42"/>
    <mergeCell ref="F42:G42"/>
    <mergeCell ref="F43:G43"/>
    <mergeCell ref="F39:G39"/>
    <mergeCell ref="C43:E44"/>
    <mergeCell ref="C37:E38"/>
    <mergeCell ref="F37:G38"/>
    <mergeCell ref="H38:J39"/>
    <mergeCell ref="C45:E45"/>
    <mergeCell ref="F44:G44"/>
    <mergeCell ref="F45:G45"/>
    <mergeCell ref="A31:A33"/>
    <mergeCell ref="A36:F36"/>
    <mergeCell ref="A40:F40"/>
    <mergeCell ref="C41:E41"/>
    <mergeCell ref="F41:G41"/>
    <mergeCell ref="C39:E39"/>
  </mergeCells>
  <conditionalFormatting sqref="J35:J36 K35:N39">
    <cfRule type="iconSet" priority="4" dxfId="0">
      <iconSet iconSet="3Flags">
        <cfvo type="percent" val="0"/>
        <cfvo type="percent" val="33"/>
        <cfvo type="percent" val="67"/>
      </iconSet>
    </cfRule>
  </conditionalFormatting>
  <printOptions horizontalCentered="1"/>
  <pageMargins left="0.5118110236220472" right="0.15748031496062992" top="0.5118110236220472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5.50390625" style="0" customWidth="1"/>
    <col min="2" max="2" width="10.50390625" style="0" bestFit="1" customWidth="1"/>
    <col min="4" max="4" width="10.625" style="0" customWidth="1"/>
    <col min="7" max="7" width="10.625" style="0" customWidth="1"/>
  </cols>
  <sheetData>
    <row r="1" spans="1:7" ht="13.5" thickTop="1">
      <c r="A1" s="120" t="s">
        <v>142</v>
      </c>
      <c r="B1" s="121"/>
      <c r="C1" s="121"/>
      <c r="D1" s="121"/>
      <c r="E1" s="121"/>
      <c r="F1" s="121"/>
      <c r="G1" s="122"/>
    </row>
    <row r="2" spans="1:7" ht="12.75">
      <c r="A2" s="123" t="s">
        <v>51</v>
      </c>
      <c r="B2" s="126" t="s">
        <v>36</v>
      </c>
      <c r="C2" s="127"/>
      <c r="D2" s="128" t="s">
        <v>52</v>
      </c>
      <c r="E2" s="131" t="s">
        <v>26</v>
      </c>
      <c r="F2" s="127"/>
      <c r="G2" s="132" t="s">
        <v>53</v>
      </c>
    </row>
    <row r="3" spans="1:7" ht="27.75" customHeight="1">
      <c r="A3" s="124"/>
      <c r="B3" s="135" t="s">
        <v>122</v>
      </c>
      <c r="C3" s="136"/>
      <c r="D3" s="129"/>
      <c r="E3" s="137" t="s">
        <v>110</v>
      </c>
      <c r="F3" s="136"/>
      <c r="G3" s="133"/>
    </row>
    <row r="4" spans="1:7" ht="27" customHeight="1">
      <c r="A4" s="125"/>
      <c r="B4" s="13" t="s">
        <v>54</v>
      </c>
      <c r="C4" s="20" t="s">
        <v>55</v>
      </c>
      <c r="D4" s="130"/>
      <c r="E4" s="24" t="s">
        <v>54</v>
      </c>
      <c r="F4" s="20" t="s">
        <v>55</v>
      </c>
      <c r="G4" s="134"/>
    </row>
    <row r="5" spans="1:7" ht="12.75">
      <c r="A5" s="16" t="s">
        <v>56</v>
      </c>
      <c r="B5" s="14"/>
      <c r="C5" s="21"/>
      <c r="D5" s="28"/>
      <c r="E5" s="25"/>
      <c r="F5" s="21"/>
      <c r="G5" s="31"/>
    </row>
    <row r="6" spans="1:7" ht="12.75">
      <c r="A6" s="17" t="s">
        <v>70</v>
      </c>
      <c r="B6" s="14">
        <v>8</v>
      </c>
      <c r="C6" s="21">
        <f>магистратура!C4</f>
        <v>8</v>
      </c>
      <c r="D6" s="29">
        <f>B6-C6</f>
        <v>0</v>
      </c>
      <c r="E6" s="25">
        <v>5</v>
      </c>
      <c r="F6" s="21">
        <f>магистратура!F4</f>
        <v>4</v>
      </c>
      <c r="G6" s="32">
        <f>E6-F6</f>
        <v>1</v>
      </c>
    </row>
    <row r="7" spans="1:7" ht="26.25">
      <c r="A7" s="17" t="s">
        <v>30</v>
      </c>
      <c r="B7" s="14">
        <v>9</v>
      </c>
      <c r="C7" s="21">
        <f>магистратура!C5</f>
        <v>9</v>
      </c>
      <c r="D7" s="29">
        <f>B7-C7</f>
        <v>0</v>
      </c>
      <c r="E7" s="25">
        <v>10</v>
      </c>
      <c r="F7" s="21">
        <f>магистратура!F5</f>
        <v>10</v>
      </c>
      <c r="G7" s="32">
        <f>E7-F7</f>
        <v>0</v>
      </c>
    </row>
    <row r="8" spans="1:7" ht="12.75">
      <c r="A8" s="18"/>
      <c r="B8" s="14"/>
      <c r="C8" s="21"/>
      <c r="D8" s="29"/>
      <c r="E8" s="25"/>
      <c r="F8" s="21"/>
      <c r="G8" s="32"/>
    </row>
    <row r="9" spans="1:7" ht="12.75">
      <c r="A9" s="16" t="s">
        <v>57</v>
      </c>
      <c r="B9" s="14"/>
      <c r="C9" s="21"/>
      <c r="D9" s="29"/>
      <c r="E9" s="25"/>
      <c r="F9" s="21"/>
      <c r="G9" s="32"/>
    </row>
    <row r="10" spans="1:7" ht="12.75">
      <c r="A10" s="17" t="s">
        <v>71</v>
      </c>
      <c r="B10" s="14">
        <v>7</v>
      </c>
      <c r="C10" s="21">
        <f>магистратура!C6</f>
        <v>6</v>
      </c>
      <c r="D10" s="29">
        <f>B10-C10</f>
        <v>1</v>
      </c>
      <c r="E10" s="25">
        <v>5</v>
      </c>
      <c r="F10" s="21">
        <f>магистратура!F6</f>
        <v>5</v>
      </c>
      <c r="G10" s="32">
        <f>E10-F10</f>
        <v>0</v>
      </c>
    </row>
    <row r="11" spans="1:7" ht="12.75">
      <c r="A11" s="18"/>
      <c r="B11" s="14"/>
      <c r="C11" s="21"/>
      <c r="D11" s="29"/>
      <c r="E11" s="25"/>
      <c r="F11" s="21"/>
      <c r="G11" s="32"/>
    </row>
    <row r="12" spans="1:7" ht="12.75">
      <c r="A12" s="16" t="s">
        <v>58</v>
      </c>
      <c r="B12" s="14"/>
      <c r="C12" s="21"/>
      <c r="D12" s="29"/>
      <c r="E12" s="25"/>
      <c r="F12" s="23"/>
      <c r="G12" s="32"/>
    </row>
    <row r="13" spans="1:7" ht="12.75">
      <c r="A13" s="17" t="s">
        <v>72</v>
      </c>
      <c r="B13" s="14">
        <v>10</v>
      </c>
      <c r="C13" s="21">
        <f>магистратура!C7</f>
        <v>12</v>
      </c>
      <c r="D13" s="29">
        <f>B13-C13</f>
        <v>-2</v>
      </c>
      <c r="E13" s="25">
        <v>5</v>
      </c>
      <c r="F13" s="21">
        <f>магистратура!F7</f>
        <v>4</v>
      </c>
      <c r="G13" s="32">
        <f>E13-F13</f>
        <v>1</v>
      </c>
    </row>
    <row r="14" spans="1:7" ht="12.75">
      <c r="A14" s="17"/>
      <c r="B14" s="14"/>
      <c r="C14" s="21"/>
      <c r="D14" s="29"/>
      <c r="E14" s="25"/>
      <c r="F14" s="21"/>
      <c r="G14" s="32"/>
    </row>
    <row r="15" spans="1:7" ht="12.75">
      <c r="A15" s="16" t="s">
        <v>59</v>
      </c>
      <c r="B15" s="14"/>
      <c r="C15" s="21"/>
      <c r="D15" s="29"/>
      <c r="E15" s="25"/>
      <c r="F15" s="21"/>
      <c r="G15" s="32"/>
    </row>
    <row r="16" spans="1:7" ht="12.75">
      <c r="A16" s="17" t="s">
        <v>74</v>
      </c>
      <c r="B16" s="14">
        <v>5</v>
      </c>
      <c r="C16" s="21">
        <f>магистратура!C9</f>
        <v>5</v>
      </c>
      <c r="D16" s="29">
        <f>B16-C16</f>
        <v>0</v>
      </c>
      <c r="E16" s="25">
        <v>5</v>
      </c>
      <c r="F16" s="21">
        <f>магистратура!F9</f>
        <v>5</v>
      </c>
      <c r="G16" s="32">
        <f>E16-F16</f>
        <v>0</v>
      </c>
    </row>
    <row r="17" spans="1:7" ht="12.75">
      <c r="A17" s="17" t="s">
        <v>75</v>
      </c>
      <c r="B17" s="14">
        <v>6</v>
      </c>
      <c r="C17" s="21">
        <f>магистратура!C10</f>
        <v>6</v>
      </c>
      <c r="D17" s="29">
        <f>B17-C17</f>
        <v>0</v>
      </c>
      <c r="E17" s="25">
        <v>5</v>
      </c>
      <c r="F17" s="21">
        <f>магистратура!F10</f>
        <v>5</v>
      </c>
      <c r="G17" s="32">
        <f>E17-F17</f>
        <v>0</v>
      </c>
    </row>
    <row r="18" spans="1:7" ht="12.75">
      <c r="A18" s="17"/>
      <c r="B18" s="14"/>
      <c r="C18" s="21"/>
      <c r="D18" s="29"/>
      <c r="E18" s="25"/>
      <c r="F18" s="21"/>
      <c r="G18" s="32"/>
    </row>
    <row r="19" spans="1:7" ht="12.75">
      <c r="A19" s="16" t="s">
        <v>60</v>
      </c>
      <c r="B19" s="14"/>
      <c r="C19" s="21"/>
      <c r="D19" s="29"/>
      <c r="E19" s="25"/>
      <c r="F19" s="21"/>
      <c r="G19" s="32"/>
    </row>
    <row r="20" spans="1:7" ht="12.75">
      <c r="A20" s="17" t="s">
        <v>76</v>
      </c>
      <c r="B20" s="14">
        <v>10</v>
      </c>
      <c r="C20" s="21">
        <f>магистратура!C8</f>
        <v>10</v>
      </c>
      <c r="D20" s="29">
        <f>B20-C20</f>
        <v>0</v>
      </c>
      <c r="E20" s="25">
        <v>5</v>
      </c>
      <c r="F20" s="21">
        <f>магистратура!F8</f>
        <v>5</v>
      </c>
      <c r="G20" s="32">
        <f>E20-F20</f>
        <v>0</v>
      </c>
    </row>
    <row r="21" spans="1:7" ht="12.75">
      <c r="A21" s="17"/>
      <c r="B21" s="14"/>
      <c r="C21" s="21"/>
      <c r="D21" s="29"/>
      <c r="E21" s="25"/>
      <c r="F21" s="21"/>
      <c r="G21" s="32"/>
    </row>
    <row r="22" spans="1:7" ht="12.75">
      <c r="A22" s="16" t="s">
        <v>61</v>
      </c>
      <c r="B22" s="14"/>
      <c r="C22" s="21"/>
      <c r="D22" s="29"/>
      <c r="E22" s="25"/>
      <c r="F22" s="21"/>
      <c r="G22" s="32"/>
    </row>
    <row r="23" spans="1:7" ht="12.75">
      <c r="A23" s="17" t="s">
        <v>77</v>
      </c>
      <c r="B23" s="14">
        <v>7</v>
      </c>
      <c r="C23" s="21">
        <f>магистратура!C11</f>
        <v>7</v>
      </c>
      <c r="D23" s="29">
        <f>B23-C23</f>
        <v>0</v>
      </c>
      <c r="E23" s="25">
        <v>5</v>
      </c>
      <c r="F23" s="21">
        <f>магистратура!F11</f>
        <v>6</v>
      </c>
      <c r="G23" s="32">
        <f>E23-F23</f>
        <v>-1</v>
      </c>
    </row>
    <row r="24" spans="1:7" ht="12.75">
      <c r="A24" s="18"/>
      <c r="B24" s="14"/>
      <c r="C24" s="21"/>
      <c r="D24" s="29"/>
      <c r="E24" s="25"/>
      <c r="F24" s="23"/>
      <c r="G24" s="32"/>
    </row>
    <row r="25" spans="1:7" ht="12.75">
      <c r="A25" s="16" t="s">
        <v>62</v>
      </c>
      <c r="B25" s="14"/>
      <c r="C25" s="21"/>
      <c r="D25" s="29"/>
      <c r="E25" s="25"/>
      <c r="F25" s="22"/>
      <c r="G25" s="32"/>
    </row>
    <row r="26" spans="1:7" ht="12.75">
      <c r="A26" s="17" t="s">
        <v>78</v>
      </c>
      <c r="B26" s="15">
        <f>SUM(B27:B28)</f>
        <v>4</v>
      </c>
      <c r="C26" s="22">
        <f>SUM(C27:C28)</f>
        <v>4</v>
      </c>
      <c r="D26" s="30">
        <f>B26-C26</f>
        <v>0</v>
      </c>
      <c r="E26" s="26">
        <v>5</v>
      </c>
      <c r="F26" s="22">
        <f>SUM(F27:F28)</f>
        <v>5</v>
      </c>
      <c r="G26" s="32">
        <f>E26-F26</f>
        <v>0</v>
      </c>
    </row>
    <row r="27" spans="1:7" ht="12.75">
      <c r="A27" s="33" t="s">
        <v>68</v>
      </c>
      <c r="B27" s="14">
        <v>2</v>
      </c>
      <c r="C27" s="21">
        <f>магистратура!C13</f>
        <v>2</v>
      </c>
      <c r="D27" s="29">
        <f>B27-C27</f>
        <v>0</v>
      </c>
      <c r="E27" s="25">
        <v>5</v>
      </c>
      <c r="F27" s="21">
        <f>магистратура!F13</f>
        <v>5</v>
      </c>
      <c r="G27" s="32">
        <f>E27-F27</f>
        <v>0</v>
      </c>
    </row>
    <row r="28" spans="1:7" ht="26.25">
      <c r="A28" s="33" t="s">
        <v>123</v>
      </c>
      <c r="B28" s="14">
        <v>2</v>
      </c>
      <c r="C28" s="21">
        <f>магистратура!C16</f>
        <v>2</v>
      </c>
      <c r="D28" s="29">
        <f>B28-C28</f>
        <v>0</v>
      </c>
      <c r="E28" s="25">
        <v>0</v>
      </c>
      <c r="F28" s="21">
        <f>магистратура!F16</f>
        <v>0</v>
      </c>
      <c r="G28" s="32">
        <f>E28-F28</f>
        <v>0</v>
      </c>
    </row>
    <row r="29" spans="1:7" ht="12.75">
      <c r="A29" s="17" t="s">
        <v>79</v>
      </c>
      <c r="B29" s="14">
        <v>4</v>
      </c>
      <c r="C29" s="21">
        <f>магистратура!C19</f>
        <v>4</v>
      </c>
      <c r="D29" s="29">
        <f>B29-C29</f>
        <v>0</v>
      </c>
      <c r="E29" s="25">
        <v>0</v>
      </c>
      <c r="F29" s="21">
        <f>магистратура!F19</f>
        <v>0</v>
      </c>
      <c r="G29" s="32">
        <f>E29-F29</f>
        <v>0</v>
      </c>
    </row>
    <row r="30" spans="1:7" ht="12.75">
      <c r="A30" s="17" t="s">
        <v>42</v>
      </c>
      <c r="B30" s="14">
        <v>2</v>
      </c>
      <c r="C30" s="21">
        <f>магистратура!C18</f>
        <v>2</v>
      </c>
      <c r="D30" s="29">
        <f>B30-C30</f>
        <v>0</v>
      </c>
      <c r="E30" s="25"/>
      <c r="F30" s="22"/>
      <c r="G30" s="32"/>
    </row>
    <row r="31" spans="1:7" ht="26.25">
      <c r="A31" s="16" t="s">
        <v>63</v>
      </c>
      <c r="B31" s="14"/>
      <c r="C31" s="21"/>
      <c r="D31" s="29"/>
      <c r="E31" s="25"/>
      <c r="F31" s="23"/>
      <c r="G31" s="32"/>
    </row>
    <row r="32" spans="1:7" ht="12.75">
      <c r="A32" s="17" t="s">
        <v>80</v>
      </c>
      <c r="B32" s="14">
        <v>10</v>
      </c>
      <c r="C32" s="21">
        <f>магистратура!C21</f>
        <v>10</v>
      </c>
      <c r="D32" s="29">
        <f>B32-C32</f>
        <v>0</v>
      </c>
      <c r="E32" s="25">
        <v>7</v>
      </c>
      <c r="F32" s="21">
        <f>магистратура!F21</f>
        <v>7</v>
      </c>
      <c r="G32" s="32">
        <f>E32-F32</f>
        <v>0</v>
      </c>
    </row>
    <row r="33" spans="1:7" ht="12.75">
      <c r="A33" s="17" t="s">
        <v>81</v>
      </c>
      <c r="B33" s="14">
        <v>9</v>
      </c>
      <c r="C33" s="21">
        <f>магистратура!C22</f>
        <v>9</v>
      </c>
      <c r="D33" s="29">
        <f>B33-C33</f>
        <v>0</v>
      </c>
      <c r="E33" s="25">
        <v>9</v>
      </c>
      <c r="F33" s="21">
        <f>магистратура!F22</f>
        <v>9</v>
      </c>
      <c r="G33" s="32">
        <f>E33-F33</f>
        <v>0</v>
      </c>
    </row>
    <row r="34" spans="1:7" ht="12.75" customHeight="1">
      <c r="A34" s="17" t="s">
        <v>69</v>
      </c>
      <c r="B34" s="14">
        <v>9</v>
      </c>
      <c r="C34" s="21">
        <f>магистратура!C23</f>
        <v>9</v>
      </c>
      <c r="D34" s="29">
        <f>B34-C34</f>
        <v>0</v>
      </c>
      <c r="E34" s="25">
        <v>9</v>
      </c>
      <c r="F34" s="21">
        <f>магистратура!F23</f>
        <v>9</v>
      </c>
      <c r="G34" s="32">
        <f>E34-F34</f>
        <v>0</v>
      </c>
    </row>
    <row r="35" spans="1:7" ht="12.75">
      <c r="A35" s="18"/>
      <c r="B35" s="14"/>
      <c r="C35" s="21"/>
      <c r="D35" s="29"/>
      <c r="E35" s="25"/>
      <c r="F35" s="23"/>
      <c r="G35" s="32"/>
    </row>
    <row r="36" spans="1:7" ht="12.75">
      <c r="A36" s="16" t="s">
        <v>64</v>
      </c>
      <c r="B36" s="14"/>
      <c r="C36" s="21"/>
      <c r="D36" s="29"/>
      <c r="E36" s="25"/>
      <c r="F36" s="23"/>
      <c r="G36" s="32"/>
    </row>
    <row r="37" spans="1:7" ht="12.75">
      <c r="A37" s="17" t="s">
        <v>84</v>
      </c>
      <c r="B37" s="14">
        <f>SUM(B38:B40)</f>
        <v>11</v>
      </c>
      <c r="C37" s="21">
        <f>SUM(C38:C40)</f>
        <v>12</v>
      </c>
      <c r="D37" s="29">
        <f>B37-C37</f>
        <v>-1</v>
      </c>
      <c r="E37" s="25">
        <v>5</v>
      </c>
      <c r="F37" s="21">
        <f>SUM(F38:F39)</f>
        <v>5</v>
      </c>
      <c r="G37" s="32">
        <f>E37-F37</f>
        <v>0</v>
      </c>
    </row>
    <row r="38" spans="1:7" ht="26.25">
      <c r="A38" s="33" t="s">
        <v>82</v>
      </c>
      <c r="B38" s="14">
        <v>5</v>
      </c>
      <c r="C38" s="21">
        <f>магистратура!C24</f>
        <v>5</v>
      </c>
      <c r="D38" s="29">
        <f>B38-C38</f>
        <v>0</v>
      </c>
      <c r="E38" s="25">
        <v>5</v>
      </c>
      <c r="F38" s="22">
        <f>магистратура!F24</f>
        <v>5</v>
      </c>
      <c r="G38" s="32">
        <f>E38-F38</f>
        <v>0</v>
      </c>
    </row>
    <row r="39" spans="1:7" ht="12.75">
      <c r="A39" s="33" t="s">
        <v>83</v>
      </c>
      <c r="B39" s="14">
        <v>3</v>
      </c>
      <c r="C39" s="21">
        <f>магистратура!C25</f>
        <v>3</v>
      </c>
      <c r="D39" s="29">
        <f>B39-C39</f>
        <v>0</v>
      </c>
      <c r="E39" s="25">
        <v>0</v>
      </c>
      <c r="F39" s="22">
        <f>магистратура!F25</f>
        <v>0</v>
      </c>
      <c r="G39" s="32">
        <f>E39-F39</f>
        <v>0</v>
      </c>
    </row>
    <row r="40" spans="1:7" ht="26.25">
      <c r="A40" s="33" t="s">
        <v>124</v>
      </c>
      <c r="B40" s="14">
        <v>3</v>
      </c>
      <c r="C40" s="21">
        <f>магистратура!C26</f>
        <v>4</v>
      </c>
      <c r="D40" s="29">
        <f>B40-C40</f>
        <v>-1</v>
      </c>
      <c r="E40" s="25">
        <v>0</v>
      </c>
      <c r="F40" s="22">
        <f>магистратура!F26</f>
        <v>0</v>
      </c>
      <c r="G40" s="32">
        <f>E40-F40</f>
        <v>0</v>
      </c>
    </row>
    <row r="41" spans="1:7" ht="12.75">
      <c r="A41" s="33"/>
      <c r="B41" s="14"/>
      <c r="C41" s="21"/>
      <c r="D41" s="29"/>
      <c r="E41" s="25"/>
      <c r="F41" s="23"/>
      <c r="G41" s="32"/>
    </row>
    <row r="42" spans="1:7" ht="12.75">
      <c r="A42" s="33"/>
      <c r="B42" s="14"/>
      <c r="C42" s="21"/>
      <c r="D42" s="29"/>
      <c r="E42" s="25"/>
      <c r="F42" s="23"/>
      <c r="G42" s="32"/>
    </row>
    <row r="43" spans="1:7" ht="26.25">
      <c r="A43" s="16" t="s">
        <v>126</v>
      </c>
      <c r="B43" s="14"/>
      <c r="C43" s="21"/>
      <c r="D43" s="29"/>
      <c r="E43" s="25"/>
      <c r="F43" s="23"/>
      <c r="G43" s="32"/>
    </row>
    <row r="44" spans="1:7" ht="12.75">
      <c r="A44" s="87" t="s">
        <v>127</v>
      </c>
      <c r="B44" s="14">
        <v>10</v>
      </c>
      <c r="C44" s="21">
        <f>магистратура!C12</f>
        <v>10</v>
      </c>
      <c r="D44" s="29">
        <f>B44-C44</f>
        <v>0</v>
      </c>
      <c r="E44" s="25"/>
      <c r="F44" s="21">
        <f>магистратура!F12</f>
        <v>0</v>
      </c>
      <c r="G44" s="32">
        <f>E44-F44</f>
        <v>0</v>
      </c>
    </row>
    <row r="45" spans="1:7" ht="12.75">
      <c r="A45" s="33"/>
      <c r="B45" s="14"/>
      <c r="C45" s="21"/>
      <c r="D45" s="29"/>
      <c r="E45" s="25"/>
      <c r="F45" s="23"/>
      <c r="G45" s="32"/>
    </row>
    <row r="46" spans="1:7" ht="26.25">
      <c r="A46" s="16" t="s">
        <v>65</v>
      </c>
      <c r="B46" s="14"/>
      <c r="C46" s="21"/>
      <c r="D46" s="29"/>
      <c r="E46" s="27"/>
      <c r="F46" s="23"/>
      <c r="G46" s="32"/>
    </row>
    <row r="47" spans="1:7" ht="12.75">
      <c r="A47" s="19" t="s">
        <v>85</v>
      </c>
      <c r="B47" s="15">
        <f>SUM(B48:B49)</f>
        <v>20</v>
      </c>
      <c r="C47" s="21">
        <f>SUM(C48:C49)</f>
        <v>20</v>
      </c>
      <c r="D47" s="30">
        <f>B47-C47</f>
        <v>0</v>
      </c>
      <c r="E47" s="26">
        <f>SUM(E48:E49)</f>
        <v>15</v>
      </c>
      <c r="F47" s="22">
        <f>SUM(F48:F49)</f>
        <v>16</v>
      </c>
      <c r="G47" s="32">
        <f>E47-F47</f>
        <v>-1</v>
      </c>
    </row>
    <row r="48" spans="1:7" ht="26.25">
      <c r="A48" s="34" t="s">
        <v>111</v>
      </c>
      <c r="B48" s="14">
        <v>10</v>
      </c>
      <c r="C48" s="21">
        <f>магистратура!C28</f>
        <v>10</v>
      </c>
      <c r="D48" s="29">
        <f>B48-C48</f>
        <v>0</v>
      </c>
      <c r="E48" s="25">
        <v>8</v>
      </c>
      <c r="F48" s="21">
        <f>магистратура!F28</f>
        <v>9</v>
      </c>
      <c r="G48" s="32">
        <f>E48-F48</f>
        <v>-1</v>
      </c>
    </row>
    <row r="49" spans="1:7" ht="39">
      <c r="A49" s="34" t="s">
        <v>112</v>
      </c>
      <c r="B49" s="14">
        <v>10</v>
      </c>
      <c r="C49" s="21">
        <f>магистратура!C29</f>
        <v>10</v>
      </c>
      <c r="D49" s="29">
        <f>B49-C49</f>
        <v>0</v>
      </c>
      <c r="E49" s="25">
        <v>7</v>
      </c>
      <c r="F49" s="21">
        <f>магистратура!F29</f>
        <v>7</v>
      </c>
      <c r="G49" s="32">
        <f>E49-F49</f>
        <v>0</v>
      </c>
    </row>
    <row r="50" spans="1:7" ht="12.75">
      <c r="A50" s="17" t="s">
        <v>24</v>
      </c>
      <c r="B50" s="14">
        <v>8</v>
      </c>
      <c r="C50" s="21">
        <f>магистратура!C30</f>
        <v>12</v>
      </c>
      <c r="D50" s="29">
        <f>B50-C50</f>
        <v>-4</v>
      </c>
      <c r="E50" s="25">
        <v>10</v>
      </c>
      <c r="F50" s="21">
        <f>магистратура!F30</f>
        <v>16</v>
      </c>
      <c r="G50" s="32">
        <f>E50-F50</f>
        <v>-6</v>
      </c>
    </row>
    <row r="51" spans="1:7" ht="12.75">
      <c r="A51" s="18"/>
      <c r="B51" s="14"/>
      <c r="C51" s="21"/>
      <c r="D51" s="29"/>
      <c r="E51" s="25"/>
      <c r="F51" s="23"/>
      <c r="G51" s="32"/>
    </row>
    <row r="52" spans="1:7" ht="12.75">
      <c r="A52" s="16" t="s">
        <v>66</v>
      </c>
      <c r="B52" s="14"/>
      <c r="C52" s="21"/>
      <c r="D52" s="29"/>
      <c r="E52" s="25"/>
      <c r="F52" s="23"/>
      <c r="G52" s="32"/>
    </row>
    <row r="53" spans="1:7" ht="12.75">
      <c r="A53" s="17" t="s">
        <v>86</v>
      </c>
      <c r="B53" s="14">
        <v>11</v>
      </c>
      <c r="C53" s="21">
        <f>магистратура!C31</f>
        <v>11</v>
      </c>
      <c r="D53" s="29">
        <f>B53-C53</f>
        <v>0</v>
      </c>
      <c r="E53" s="25">
        <v>10</v>
      </c>
      <c r="F53" s="21">
        <f>магистратура!F31</f>
        <v>9</v>
      </c>
      <c r="G53" s="32">
        <f>E53-F53</f>
        <v>1</v>
      </c>
    </row>
    <row r="54" spans="1:7" ht="12.75">
      <c r="A54" s="17"/>
      <c r="B54" s="14"/>
      <c r="C54" s="21"/>
      <c r="D54" s="29"/>
      <c r="E54" s="25"/>
      <c r="F54" s="21"/>
      <c r="G54" s="32"/>
    </row>
    <row r="55" spans="1:7" ht="12.75">
      <c r="A55" s="17"/>
      <c r="B55" s="14"/>
      <c r="C55" s="21"/>
      <c r="D55" s="29"/>
      <c r="E55" s="25"/>
      <c r="F55" s="21"/>
      <c r="G55" s="32"/>
    </row>
    <row r="56" spans="1:7" ht="12.75">
      <c r="A56" s="17" t="s">
        <v>130</v>
      </c>
      <c r="B56" s="14"/>
      <c r="C56" s="21">
        <f>магистратура!C32</f>
        <v>0</v>
      </c>
      <c r="D56" s="29">
        <f>B56-C56</f>
        <v>0</v>
      </c>
      <c r="E56" s="25"/>
      <c r="F56" s="21">
        <f>магистратура!F32</f>
        <v>0</v>
      </c>
      <c r="G56" s="32">
        <f>E56-F56</f>
        <v>0</v>
      </c>
    </row>
    <row r="57" spans="1:7" ht="12.75">
      <c r="A57" s="17"/>
      <c r="B57" s="14"/>
      <c r="C57" s="21"/>
      <c r="D57" s="29"/>
      <c r="E57" s="25"/>
      <c r="F57" s="21"/>
      <c r="G57" s="32"/>
    </row>
    <row r="58" spans="1:7" ht="12.75">
      <c r="A58" s="17"/>
      <c r="B58" s="14"/>
      <c r="C58" s="21"/>
      <c r="D58" s="29"/>
      <c r="E58" s="25"/>
      <c r="F58" s="21"/>
      <c r="G58" s="32"/>
    </row>
    <row r="59" spans="1:7" ht="12.75">
      <c r="A59" s="17" t="s">
        <v>131</v>
      </c>
      <c r="B59" s="14"/>
      <c r="C59" s="21">
        <f>магистратура!C33</f>
        <v>0</v>
      </c>
      <c r="D59" s="29">
        <f>B59-C59</f>
        <v>0</v>
      </c>
      <c r="E59" s="25"/>
      <c r="F59" s="21">
        <f>магистратура!F33</f>
        <v>0</v>
      </c>
      <c r="G59" s="32">
        <f>E59-F59</f>
        <v>0</v>
      </c>
    </row>
    <row r="60" spans="1:7" ht="13.5" thickBot="1">
      <c r="A60" s="18"/>
      <c r="B60" s="14"/>
      <c r="C60" s="23"/>
      <c r="D60" s="29"/>
      <c r="E60" s="25"/>
      <c r="F60" s="23"/>
      <c r="G60" s="32"/>
    </row>
    <row r="61" spans="1:7" ht="13.5" thickBot="1">
      <c r="A61" s="35" t="s">
        <v>67</v>
      </c>
      <c r="B61" s="36">
        <f>SUM(B6:B7,B10,B13,B16:B17,B20,B23,B26,B29,B30,B32:B33:B34,B37,B44,B47,B50,B53)</f>
        <v>160</v>
      </c>
      <c r="C61" s="36">
        <f>SUM(C6:C7,C10,C13,C16:C17,C20,C23,C26,C29,C30,C32:C33:C34,C37,C44,C47,C50,C53)</f>
        <v>166</v>
      </c>
      <c r="D61" s="37"/>
      <c r="E61" s="38">
        <f>SUM(E6:E7,E10,E13,E16:E17,E20,E23,E26,E44,E29,E32:E33:E34,E37,E47,E50,E53)</f>
        <v>115</v>
      </c>
      <c r="F61" s="38">
        <f>SUM(F6:F7,F10,F13,F16:F17,F20,F23,F26,F44,F29,F32:F33:F34,F37,F47,F50,F53)</f>
        <v>120</v>
      </c>
      <c r="G61" s="39"/>
    </row>
    <row r="62" ht="13.5" thickTop="1"/>
  </sheetData>
  <sheetProtection/>
  <mergeCells count="8">
    <mergeCell ref="A1:G1"/>
    <mergeCell ref="A2:A4"/>
    <mergeCell ref="B2:C2"/>
    <mergeCell ref="D2:D4"/>
    <mergeCell ref="E2:F2"/>
    <mergeCell ref="G2:G4"/>
    <mergeCell ref="B3:C3"/>
    <mergeCell ref="E3:F3"/>
  </mergeCells>
  <printOptions/>
  <pageMargins left="0.5118110236220472" right="0.15748031496062992" top="0.5118110236220472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3.625" style="0" customWidth="1"/>
  </cols>
  <sheetData>
    <row r="1" spans="1:4" ht="21" customHeight="1" thickTop="1">
      <c r="A1" s="140" t="s">
        <v>87</v>
      </c>
      <c r="B1" s="142" t="s">
        <v>0</v>
      </c>
      <c r="C1" s="138" t="s">
        <v>88</v>
      </c>
      <c r="D1" s="139"/>
    </row>
    <row r="2" spans="1:4" ht="26.25" customHeight="1" thickBot="1">
      <c r="A2" s="141"/>
      <c r="B2" s="143"/>
      <c r="C2" s="59" t="s">
        <v>89</v>
      </c>
      <c r="D2" s="60" t="s">
        <v>10</v>
      </c>
    </row>
    <row r="3" spans="1:4" ht="13.5">
      <c r="A3" s="81" t="s">
        <v>56</v>
      </c>
      <c r="B3" s="59"/>
      <c r="C3" s="59"/>
      <c r="D3" s="60"/>
    </row>
    <row r="4" spans="1:4" ht="13.5">
      <c r="A4" s="61" t="s">
        <v>70</v>
      </c>
      <c r="B4" s="59">
        <f>магистратура!K4</f>
        <v>12</v>
      </c>
      <c r="C4" s="59">
        <f>магистратура!J4</f>
        <v>0</v>
      </c>
      <c r="D4" s="60">
        <f>B4-C4</f>
        <v>12</v>
      </c>
    </row>
    <row r="5" spans="1:4" ht="13.5" customHeight="1">
      <c r="A5" s="76" t="s">
        <v>30</v>
      </c>
      <c r="B5" s="59">
        <f>магистратура!K5</f>
        <v>23</v>
      </c>
      <c r="C5" s="59">
        <f>магистратура!J5</f>
        <v>4</v>
      </c>
      <c r="D5" s="60">
        <f>B5-C5</f>
        <v>19</v>
      </c>
    </row>
    <row r="6" spans="1:4" ht="13.5">
      <c r="A6" s="61"/>
      <c r="B6" s="62">
        <f>SUM(C6:D6)</f>
        <v>35</v>
      </c>
      <c r="C6" s="62">
        <f>SUM(C4:C5)</f>
        <v>4</v>
      </c>
      <c r="D6" s="63">
        <f>SUM(D4:D5)</f>
        <v>31</v>
      </c>
    </row>
    <row r="7" spans="1:4" ht="13.5">
      <c r="A7" s="58" t="s">
        <v>57</v>
      </c>
      <c r="B7" s="59"/>
      <c r="C7" s="59"/>
      <c r="D7" s="60"/>
    </row>
    <row r="8" spans="1:4" ht="13.5">
      <c r="A8" s="61" t="s">
        <v>71</v>
      </c>
      <c r="B8" s="59">
        <f>магистратура!K6</f>
        <v>11</v>
      </c>
      <c r="C8" s="59">
        <f>магистратура!J6</f>
        <v>0</v>
      </c>
      <c r="D8" s="60">
        <f>B8-C8</f>
        <v>11</v>
      </c>
    </row>
    <row r="9" spans="1:4" ht="13.5">
      <c r="A9" s="61"/>
      <c r="B9" s="62">
        <f>SUM(C9:D9)</f>
        <v>11</v>
      </c>
      <c r="C9" s="62">
        <f>SUM(C8:C8)</f>
        <v>0</v>
      </c>
      <c r="D9" s="63">
        <f>SUM(D8:D8)</f>
        <v>11</v>
      </c>
    </row>
    <row r="10" spans="1:4" ht="13.5">
      <c r="A10" s="58" t="s">
        <v>58</v>
      </c>
      <c r="B10" s="59"/>
      <c r="C10" s="59"/>
      <c r="D10" s="60"/>
    </row>
    <row r="11" spans="1:4" ht="13.5">
      <c r="A11" s="61" t="s">
        <v>72</v>
      </c>
      <c r="B11" s="59">
        <f>магистратура!K7</f>
        <v>16</v>
      </c>
      <c r="C11" s="59">
        <f>магистратура!J7</f>
        <v>0</v>
      </c>
      <c r="D11" s="60">
        <f>B11-C11</f>
        <v>16</v>
      </c>
    </row>
    <row r="12" spans="1:4" ht="13.5">
      <c r="A12" s="61"/>
      <c r="B12" s="62">
        <f>SUM(C12:D12)</f>
        <v>16</v>
      </c>
      <c r="C12" s="62">
        <f>SUM(C11:C11)</f>
        <v>0</v>
      </c>
      <c r="D12" s="63">
        <f>SUM(D11:D11)</f>
        <v>16</v>
      </c>
    </row>
    <row r="13" spans="1:4" ht="13.5">
      <c r="A13" s="58" t="s">
        <v>59</v>
      </c>
      <c r="B13" s="59"/>
      <c r="C13" s="59"/>
      <c r="D13" s="60"/>
    </row>
    <row r="14" spans="1:4" ht="13.5">
      <c r="A14" s="61" t="s">
        <v>74</v>
      </c>
      <c r="B14" s="59">
        <f>магистратура!K9</f>
        <v>11</v>
      </c>
      <c r="C14" s="59">
        <f>магистратура!J9</f>
        <v>1</v>
      </c>
      <c r="D14" s="60">
        <f>B14-C14</f>
        <v>10</v>
      </c>
    </row>
    <row r="15" spans="1:4" ht="13.5" customHeight="1">
      <c r="A15" s="61" t="s">
        <v>75</v>
      </c>
      <c r="B15" s="59">
        <f>магистратура!K10</f>
        <v>12</v>
      </c>
      <c r="C15" s="59">
        <f>магистратура!J10</f>
        <v>1</v>
      </c>
      <c r="D15" s="60">
        <f>B15-C15</f>
        <v>11</v>
      </c>
    </row>
    <row r="16" spans="1:4" ht="13.5">
      <c r="A16" s="61"/>
      <c r="B16" s="62">
        <f>SUM(C16:D16)</f>
        <v>23</v>
      </c>
      <c r="C16" s="62">
        <f>SUM(C14:C15)</f>
        <v>2</v>
      </c>
      <c r="D16" s="63">
        <f>SUM(D14:D15)</f>
        <v>21</v>
      </c>
    </row>
    <row r="17" spans="1:4" ht="13.5">
      <c r="A17" s="58" t="s">
        <v>60</v>
      </c>
      <c r="B17" s="59"/>
      <c r="C17" s="59"/>
      <c r="D17" s="60"/>
    </row>
    <row r="18" spans="1:4" ht="13.5">
      <c r="A18" s="61" t="s">
        <v>76</v>
      </c>
      <c r="B18" s="59">
        <f>магистратура!K8</f>
        <v>16</v>
      </c>
      <c r="C18" s="59">
        <f>магистратура!J8</f>
        <v>1</v>
      </c>
      <c r="D18" s="60">
        <f>B18-C18</f>
        <v>15</v>
      </c>
    </row>
    <row r="19" spans="1:4" ht="13.5">
      <c r="A19" s="61"/>
      <c r="B19" s="62">
        <f>SUM(C19:D19)</f>
        <v>16</v>
      </c>
      <c r="C19" s="62">
        <f>SUM(C18:C18)</f>
        <v>1</v>
      </c>
      <c r="D19" s="63">
        <f>SUM(D18:D18)</f>
        <v>15</v>
      </c>
    </row>
    <row r="20" spans="1:4" ht="13.5">
      <c r="A20" s="58" t="s">
        <v>61</v>
      </c>
      <c r="B20" s="59"/>
      <c r="C20" s="59"/>
      <c r="D20" s="60"/>
    </row>
    <row r="21" spans="1:4" ht="13.5">
      <c r="A21" s="61" t="s">
        <v>77</v>
      </c>
      <c r="B21" s="59">
        <f>магистратура!K11</f>
        <v>17</v>
      </c>
      <c r="C21" s="59">
        <f>магистратура!J11</f>
        <v>4</v>
      </c>
      <c r="D21" s="60">
        <f>B21-C21</f>
        <v>13</v>
      </c>
    </row>
    <row r="22" spans="1:4" ht="13.5">
      <c r="A22" s="61"/>
      <c r="B22" s="62">
        <f>SUM(C22:D22)</f>
        <v>17</v>
      </c>
      <c r="C22" s="62">
        <f>SUM(C21:C21)</f>
        <v>4</v>
      </c>
      <c r="D22" s="63">
        <f>SUM(D21:D21)</f>
        <v>13</v>
      </c>
    </row>
    <row r="23" spans="1:4" ht="13.5">
      <c r="A23" s="58" t="s">
        <v>62</v>
      </c>
      <c r="B23" s="59"/>
      <c r="C23" s="59"/>
      <c r="D23" s="60"/>
    </row>
    <row r="24" spans="1:4" ht="13.5">
      <c r="A24" s="61" t="s">
        <v>91</v>
      </c>
      <c r="B24" s="64">
        <f>SUM(B25:B26)</f>
        <v>106</v>
      </c>
      <c r="C24" s="64">
        <f>SUM(C25:C26)</f>
        <v>97</v>
      </c>
      <c r="D24" s="65">
        <f aca="true" t="shared" si="0" ref="D24:D29">B24-C24</f>
        <v>9</v>
      </c>
    </row>
    <row r="25" spans="1:4" ht="27">
      <c r="A25" s="66" t="s">
        <v>93</v>
      </c>
      <c r="B25" s="59">
        <f>магистратура!K13+магистратура!K14</f>
        <v>49</v>
      </c>
      <c r="C25" s="59">
        <f>магистратура!J13+магистратура!J14</f>
        <v>42</v>
      </c>
      <c r="D25" s="60">
        <f t="shared" si="0"/>
        <v>7</v>
      </c>
    </row>
    <row r="26" spans="1:4" ht="45" customHeight="1">
      <c r="A26" s="66" t="s">
        <v>136</v>
      </c>
      <c r="B26" s="59">
        <f>магистратура!K15+магистратура!K16+магистратура!K17</f>
        <v>57</v>
      </c>
      <c r="C26" s="59">
        <f>магистратура!J15+магистратура!J16+магистратура!J17</f>
        <v>55</v>
      </c>
      <c r="D26" s="60">
        <f t="shared" si="0"/>
        <v>2</v>
      </c>
    </row>
    <row r="27" spans="1:4" ht="13.5">
      <c r="A27" s="61" t="s">
        <v>79</v>
      </c>
      <c r="B27" s="59">
        <f>магистратура!K19</f>
        <v>14</v>
      </c>
      <c r="C27" s="59">
        <f>магистратура!J19</f>
        <v>10</v>
      </c>
      <c r="D27" s="60">
        <f t="shared" si="0"/>
        <v>4</v>
      </c>
    </row>
    <row r="28" spans="1:4" ht="13.5">
      <c r="A28" s="61" t="s">
        <v>109</v>
      </c>
      <c r="B28" s="59">
        <f>магистратура!K20</f>
        <v>11</v>
      </c>
      <c r="C28" s="59">
        <f>магистратура!J20</f>
        <v>11</v>
      </c>
      <c r="D28" s="60">
        <f t="shared" si="0"/>
        <v>0</v>
      </c>
    </row>
    <row r="29" spans="1:4" ht="13.5">
      <c r="A29" s="61" t="s">
        <v>42</v>
      </c>
      <c r="B29" s="59">
        <f>магистратура!K18</f>
        <v>21</v>
      </c>
      <c r="C29" s="59">
        <f>магистратура!J18</f>
        <v>19</v>
      </c>
      <c r="D29" s="60">
        <f t="shared" si="0"/>
        <v>2</v>
      </c>
    </row>
    <row r="30" spans="1:4" ht="13.5">
      <c r="A30" s="61"/>
      <c r="B30" s="67">
        <f>SUM(C30:D30)</f>
        <v>152</v>
      </c>
      <c r="C30" s="67">
        <f>SUM(C24,C27:C28:C29)</f>
        <v>137</v>
      </c>
      <c r="D30" s="68">
        <f>SUM(D24,D27:D28:D29)</f>
        <v>15</v>
      </c>
    </row>
    <row r="31" spans="1:4" ht="15" customHeight="1">
      <c r="A31" s="58" t="s">
        <v>63</v>
      </c>
      <c r="B31" s="59"/>
      <c r="C31" s="59"/>
      <c r="D31" s="60"/>
    </row>
    <row r="32" spans="1:4" ht="13.5">
      <c r="A32" s="61" t="s">
        <v>80</v>
      </c>
      <c r="B32" s="59">
        <f>магистратура!K21</f>
        <v>17</v>
      </c>
      <c r="C32" s="59">
        <f>магистратура!J21</f>
        <v>0</v>
      </c>
      <c r="D32" s="60">
        <f>B32-C32</f>
        <v>17</v>
      </c>
    </row>
    <row r="33" spans="1:4" ht="13.5">
      <c r="A33" s="61" t="s">
        <v>81</v>
      </c>
      <c r="B33" s="59">
        <f>магистратура!K22</f>
        <v>20</v>
      </c>
      <c r="C33" s="59">
        <f>магистратура!J22</f>
        <v>2</v>
      </c>
      <c r="D33" s="60">
        <f>B33-C33</f>
        <v>18</v>
      </c>
    </row>
    <row r="34" spans="1:4" ht="13.5" customHeight="1">
      <c r="A34" s="61" t="s">
        <v>69</v>
      </c>
      <c r="B34" s="59">
        <f>магистратура!K23</f>
        <v>18</v>
      </c>
      <c r="C34" s="59">
        <f>магистратура!J23</f>
        <v>0</v>
      </c>
      <c r="D34" s="60">
        <f>B34-C34</f>
        <v>18</v>
      </c>
    </row>
    <row r="35" spans="1:4" ht="13.5">
      <c r="A35" s="61"/>
      <c r="B35" s="62">
        <f>SUM(C35:D35)</f>
        <v>55</v>
      </c>
      <c r="C35" s="62">
        <f>SUM(C32:C33:C34)</f>
        <v>2</v>
      </c>
      <c r="D35" s="63">
        <f>SUM(D32:D33:D34)</f>
        <v>53</v>
      </c>
    </row>
    <row r="36" spans="1:4" ht="13.5">
      <c r="A36" s="58" t="s">
        <v>64</v>
      </c>
      <c r="B36" s="59"/>
      <c r="C36" s="59"/>
      <c r="D36" s="60"/>
    </row>
    <row r="37" spans="1:4" ht="13.5">
      <c r="A37" s="69" t="s">
        <v>98</v>
      </c>
      <c r="B37" s="59">
        <f>магистратура!K24+магистратура!K25+магистратура!K26+магистратура!K27</f>
        <v>228</v>
      </c>
      <c r="C37" s="59">
        <f>магистратура!J24+магистратура!J25+магистратура!J26+магистратура!J27</f>
        <v>211</v>
      </c>
      <c r="D37" s="60">
        <f>SUM(D38:D41)</f>
        <v>17</v>
      </c>
    </row>
    <row r="38" spans="1:4" ht="27">
      <c r="A38" s="70" t="s">
        <v>100</v>
      </c>
      <c r="B38" s="59">
        <f>магистратура!K24</f>
        <v>44</v>
      </c>
      <c r="C38" s="59">
        <f>магистратура!J24</f>
        <v>34</v>
      </c>
      <c r="D38" s="60">
        <f>B38-C38</f>
        <v>10</v>
      </c>
    </row>
    <row r="39" spans="1:4" ht="13.5">
      <c r="A39" s="70" t="s">
        <v>99</v>
      </c>
      <c r="B39" s="59">
        <f>магистратура!K25</f>
        <v>39</v>
      </c>
      <c r="C39" s="59">
        <f>магистратура!J25</f>
        <v>36</v>
      </c>
      <c r="D39" s="60">
        <f>B39-C39</f>
        <v>3</v>
      </c>
    </row>
    <row r="40" spans="1:4" ht="13.5" customHeight="1">
      <c r="A40" s="70" t="s">
        <v>101</v>
      </c>
      <c r="B40" s="59">
        <f>магистратура!K26</f>
        <v>118</v>
      </c>
      <c r="C40" s="59">
        <f>магистратура!J26</f>
        <v>114</v>
      </c>
      <c r="D40" s="60">
        <f>B40-C40</f>
        <v>4</v>
      </c>
    </row>
    <row r="41" spans="1:4" ht="13.5">
      <c r="A41" s="70" t="s">
        <v>102</v>
      </c>
      <c r="B41" s="59">
        <f>магистратура!K27</f>
        <v>27</v>
      </c>
      <c r="C41" s="59">
        <f>магистратура!J27</f>
        <v>27</v>
      </c>
      <c r="D41" s="60">
        <f>B41-C41</f>
        <v>0</v>
      </c>
    </row>
    <row r="42" spans="1:4" ht="13.5">
      <c r="A42" s="61"/>
      <c r="B42" s="62">
        <f>SUM(C42:D42)</f>
        <v>228</v>
      </c>
      <c r="C42" s="62">
        <f>SUM(C38:C39:C40:C41)</f>
        <v>211</v>
      </c>
      <c r="D42" s="63">
        <f>SUM(D38:D39:D40:D41)</f>
        <v>17</v>
      </c>
    </row>
    <row r="43" spans="1:4" ht="13.5">
      <c r="A43" s="58" t="s">
        <v>126</v>
      </c>
      <c r="B43" s="88"/>
      <c r="C43" s="88"/>
      <c r="D43" s="89"/>
    </row>
    <row r="44" spans="1:4" s="91" customFormat="1" ht="13.5">
      <c r="A44" s="90" t="s">
        <v>125</v>
      </c>
      <c r="B44" s="88">
        <f>магистратура!K12</f>
        <v>10</v>
      </c>
      <c r="C44" s="88">
        <f>магистратура!J12</f>
        <v>0</v>
      </c>
      <c r="D44" s="89">
        <f>B44-C44</f>
        <v>10</v>
      </c>
    </row>
    <row r="45" spans="2:4" ht="13.5">
      <c r="B45" s="88"/>
      <c r="C45" s="88"/>
      <c r="D45" s="89"/>
    </row>
    <row r="46" spans="1:4" ht="13.5" customHeight="1">
      <c r="A46" s="58" t="s">
        <v>65</v>
      </c>
      <c r="B46" s="59"/>
      <c r="C46" s="59"/>
      <c r="D46" s="60"/>
    </row>
    <row r="47" spans="1:4" ht="13.5">
      <c r="A47" s="61" t="s">
        <v>103</v>
      </c>
      <c r="B47" s="64">
        <f>SUM(B48:B49)</f>
        <v>38</v>
      </c>
      <c r="C47" s="64">
        <f>SUM(C48:C49)</f>
        <v>2</v>
      </c>
      <c r="D47" s="65">
        <f>SUM(D48:D49)</f>
        <v>36</v>
      </c>
    </row>
    <row r="48" spans="1:4" ht="13.5" customHeight="1">
      <c r="A48" s="71" t="s">
        <v>92</v>
      </c>
      <c r="B48" s="72">
        <f>магистратура!K28</f>
        <v>21</v>
      </c>
      <c r="C48" s="72">
        <f>магистратура!J28</f>
        <v>2</v>
      </c>
      <c r="D48" s="73">
        <f>B48-C48</f>
        <v>19</v>
      </c>
    </row>
    <row r="49" spans="1:4" ht="27" customHeight="1">
      <c r="A49" s="71" t="s">
        <v>94</v>
      </c>
      <c r="B49" s="72">
        <f>магистратура!K29</f>
        <v>17</v>
      </c>
      <c r="C49" s="72">
        <f>магистратура!J29</f>
        <v>0</v>
      </c>
      <c r="D49" s="73">
        <f>B49-C49</f>
        <v>17</v>
      </c>
    </row>
    <row r="50" spans="1:4" ht="13.5">
      <c r="A50" s="61" t="s">
        <v>24</v>
      </c>
      <c r="B50" s="72">
        <f>магистратура!K30</f>
        <v>30</v>
      </c>
      <c r="C50" s="72">
        <f>магистратура!J30</f>
        <v>2</v>
      </c>
      <c r="D50" s="73">
        <f>B50-C50</f>
        <v>28</v>
      </c>
    </row>
    <row r="51" spans="1:4" ht="13.5">
      <c r="A51" s="61"/>
      <c r="B51" s="62">
        <f>SUM(B47,B50)</f>
        <v>68</v>
      </c>
      <c r="C51" s="62">
        <f>SUM(C47,C50)</f>
        <v>4</v>
      </c>
      <c r="D51" s="63">
        <f>SUM(D47,D50)</f>
        <v>64</v>
      </c>
    </row>
    <row r="52" spans="1:4" ht="13.5">
      <c r="A52" s="58" t="s">
        <v>66</v>
      </c>
      <c r="B52" s="59"/>
      <c r="C52" s="59"/>
      <c r="D52" s="60"/>
    </row>
    <row r="53" spans="1:4" ht="13.5">
      <c r="A53" s="61" t="s">
        <v>86</v>
      </c>
      <c r="B53" s="59">
        <f>магистратура!K31</f>
        <v>21</v>
      </c>
      <c r="C53" s="59">
        <f>магистратура!J31</f>
        <v>1</v>
      </c>
      <c r="D53" s="60">
        <f>B53-C53</f>
        <v>20</v>
      </c>
    </row>
    <row r="54" spans="1:4" ht="13.5">
      <c r="A54" s="61"/>
      <c r="B54" s="67">
        <f>SUM(C54:D54)</f>
        <v>21</v>
      </c>
      <c r="C54" s="67">
        <f>SUM(C53:C53)</f>
        <v>1</v>
      </c>
      <c r="D54" s="68">
        <f>SUM(D53:D53)</f>
        <v>20</v>
      </c>
    </row>
    <row r="55" spans="1:4" ht="13.5">
      <c r="A55" s="61"/>
      <c r="B55" s="59"/>
      <c r="C55" s="59"/>
      <c r="D55" s="60"/>
    </row>
    <row r="56" spans="1:4" ht="13.5">
      <c r="A56" s="61" t="s">
        <v>130</v>
      </c>
      <c r="B56" s="59">
        <f>магистратура!K32</f>
        <v>5</v>
      </c>
      <c r="C56" s="59">
        <f>магистратура!J32</f>
        <v>5</v>
      </c>
      <c r="D56" s="60">
        <f>B56-C56</f>
        <v>0</v>
      </c>
    </row>
    <row r="57" spans="1:4" ht="13.5">
      <c r="A57" s="61"/>
      <c r="B57" s="67">
        <f>SUM(C57:D57)</f>
        <v>5</v>
      </c>
      <c r="C57" s="68">
        <f>SUM(C56:C56)</f>
        <v>5</v>
      </c>
      <c r="D57" s="68">
        <f>SUM(D56:D56)</f>
        <v>0</v>
      </c>
    </row>
    <row r="58" spans="1:4" ht="13.5">
      <c r="A58" s="61"/>
      <c r="B58" s="59"/>
      <c r="C58" s="59"/>
      <c r="D58" s="60"/>
    </row>
    <row r="59" spans="1:4" ht="13.5">
      <c r="A59" s="61"/>
      <c r="B59" s="59"/>
      <c r="C59" s="59"/>
      <c r="D59" s="60"/>
    </row>
    <row r="60" spans="1:4" ht="13.5">
      <c r="A60" s="61" t="s">
        <v>131</v>
      </c>
      <c r="B60" s="59">
        <f>магистратура!K33</f>
        <v>5</v>
      </c>
      <c r="C60" s="59">
        <f>магистратура!J33</f>
        <v>5</v>
      </c>
      <c r="D60" s="60">
        <f>B60-C60</f>
        <v>0</v>
      </c>
    </row>
    <row r="61" spans="1:4" ht="13.5">
      <c r="A61" s="61"/>
      <c r="B61" s="62">
        <f>SUM(C61:D61)</f>
        <v>5</v>
      </c>
      <c r="C61" s="62">
        <f>SUM(C60:C60)</f>
        <v>5</v>
      </c>
      <c r="D61" s="63">
        <f>SUM(D60:D60)</f>
        <v>0</v>
      </c>
    </row>
    <row r="62" spans="1:4" ht="14.25" thickBot="1">
      <c r="A62" s="74" t="s">
        <v>90</v>
      </c>
      <c r="B62" s="75">
        <f>SUM(B6,B9,B12,B16,B19,B22,B30,B35,B42,B44,B51,B54,B57,B61)</f>
        <v>662</v>
      </c>
      <c r="C62" s="75">
        <f>SUM(C6,C9,C12,C16,C19,C22,C30,C35,C42,C44,C51,C54,C57,C61)</f>
        <v>376</v>
      </c>
      <c r="D62" s="75">
        <f>SUM(D6,D9,D12,D16,D19,D22,D30,D35,D42,D44,D51,D54,D57,D61)</f>
        <v>286</v>
      </c>
    </row>
    <row r="63" ht="13.5" thickTop="1"/>
  </sheetData>
  <sheetProtection/>
  <mergeCells count="3">
    <mergeCell ref="C1:D1"/>
    <mergeCell ref="A1:A2"/>
    <mergeCell ref="B1:B2"/>
  </mergeCells>
  <printOptions/>
  <pageMargins left="0.5118110236220472" right="0.1968503937007874" top="0.5118110236220472" bottom="0.3937007874015748" header="0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7.50390625" style="0" customWidth="1"/>
    <col min="2" max="2" width="17.875" style="0" customWidth="1"/>
  </cols>
  <sheetData>
    <row r="1" spans="1:7" ht="13.5" thickTop="1">
      <c r="A1" s="154" t="s">
        <v>143</v>
      </c>
      <c r="B1" s="155"/>
      <c r="C1" s="155"/>
      <c r="D1" s="155"/>
      <c r="E1" s="155"/>
      <c r="F1" s="155"/>
      <c r="G1" s="156"/>
    </row>
    <row r="2" spans="1:7" ht="12.75">
      <c r="A2" s="144" t="s">
        <v>46</v>
      </c>
      <c r="B2" s="145"/>
      <c r="C2" s="159" t="s">
        <v>36</v>
      </c>
      <c r="D2" s="159"/>
      <c r="E2" s="160" t="s">
        <v>26</v>
      </c>
      <c r="F2" s="161"/>
      <c r="G2" s="162" t="s">
        <v>0</v>
      </c>
    </row>
    <row r="3" spans="1:7" ht="12.75">
      <c r="A3" s="157"/>
      <c r="B3" s="158"/>
      <c r="C3" s="3" t="s">
        <v>10</v>
      </c>
      <c r="D3" s="3" t="s">
        <v>11</v>
      </c>
      <c r="E3" s="5" t="s">
        <v>10</v>
      </c>
      <c r="F3" s="5" t="s">
        <v>11</v>
      </c>
      <c r="G3" s="162"/>
    </row>
    <row r="4" spans="1:7" ht="36" customHeight="1">
      <c r="A4" s="6" t="s">
        <v>47</v>
      </c>
      <c r="B4" s="5" t="s">
        <v>48</v>
      </c>
      <c r="C4" s="3">
        <v>5</v>
      </c>
      <c r="D4" s="3">
        <v>60</v>
      </c>
      <c r="E4" s="7">
        <v>5</v>
      </c>
      <c r="F4" s="7">
        <v>38</v>
      </c>
      <c r="G4" s="4">
        <f>C4+D4+E4+F4</f>
        <v>108</v>
      </c>
    </row>
    <row r="5" spans="1:7" ht="12.75">
      <c r="A5" s="144" t="s">
        <v>9</v>
      </c>
      <c r="B5" s="145"/>
      <c r="C5" s="3">
        <f>C4</f>
        <v>5</v>
      </c>
      <c r="D5" s="3">
        <f>D4</f>
        <v>60</v>
      </c>
      <c r="E5" s="3">
        <f>E4</f>
        <v>5</v>
      </c>
      <c r="F5" s="7">
        <f>F4</f>
        <v>38</v>
      </c>
      <c r="G5" s="148">
        <f>C5+D5+E5+F5</f>
        <v>108</v>
      </c>
    </row>
    <row r="6" spans="1:7" ht="13.5" thickBot="1">
      <c r="A6" s="146"/>
      <c r="B6" s="147"/>
      <c r="C6" s="150">
        <f>C5+D5</f>
        <v>65</v>
      </c>
      <c r="D6" s="151"/>
      <c r="E6" s="152">
        <f>E5+F5</f>
        <v>43</v>
      </c>
      <c r="F6" s="153"/>
      <c r="G6" s="149"/>
    </row>
    <row r="7" ht="13.5" thickTop="1"/>
  </sheetData>
  <sheetProtection/>
  <mergeCells count="9">
    <mergeCell ref="A5:B6"/>
    <mergeCell ref="G5:G6"/>
    <mergeCell ref="C6:D6"/>
    <mergeCell ref="E6:F6"/>
    <mergeCell ref="A1:G1"/>
    <mergeCell ref="A2:B3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2018-11-08T10:48:26Z</cp:lastPrinted>
  <dcterms:created xsi:type="dcterms:W3CDTF">2007-10-25T07:17:00Z</dcterms:created>
  <dcterms:modified xsi:type="dcterms:W3CDTF">2019-02-04T15:08:38Z</dcterms:modified>
  <cp:category/>
  <cp:version/>
  <cp:contentType/>
  <cp:contentStatus/>
</cp:coreProperties>
</file>